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1058370010 - Ajuste N°3 Pavimenta tu Barrio Turbo\Documentos aprobación ajuste N°3 - 2021058370010\"/>
    </mc:Choice>
  </mc:AlternateContent>
  <xr:revisionPtr revIDLastSave="0" documentId="13_ncr:1_{DE787AD1-3743-4CD6-B0F7-8FFE7FD5B2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CANTIDADES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Fill" hidden="1">#REF!</definedName>
    <definedName name="_xlnm._FilterDatabase" localSheetId="0" hidden="1">'BALANCE CANTIDADES'!$A$1:$C$17</definedName>
    <definedName name="_Hlk143178202" localSheetId="0">'BALANCE CANTIDADES'!#REF!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cessDatabase" hidden="1">"C:\C-314\VOLUMENES\volfin4.mdb"</definedName>
    <definedName name="Acero_60.000_psi__incluye_figurada">[1]Insumos!$D$4</definedName>
    <definedName name="Administración" localSheetId="0">#REF!</definedName>
    <definedName name="Administración">#REF!</definedName>
    <definedName name="Agua" localSheetId="0">[2]Insumos!$D$15</definedName>
    <definedName name="Agua">[1]Insumos!$D$15</definedName>
    <definedName name="Alambre_negro_no._18">[1]Insumos!$D$5</definedName>
    <definedName name="_xlnm.Print_Area" localSheetId="0">'BALANCE CANTIDADES'!$A$1:$E$65</definedName>
    <definedName name="Arena_fina" localSheetId="0">[2]Insumos!$D$6</definedName>
    <definedName name="Arena_fina">[1]Insumos!$D$6</definedName>
    <definedName name="Arena_lavada_de_peña" localSheetId="0">[2]Insumos!$D$7</definedName>
    <definedName name="Arena_lavada_de_peña">[1]Insumos!$D$7</definedName>
    <definedName name="Asfalto">[3]Insumos!$D$11</definedName>
    <definedName name="ayudante" localSheetId="0">[2]CUADRILLAS!$C$8</definedName>
    <definedName name="ayudante">[1]CUADRILLAS!$C$8</definedName>
    <definedName name="Barreras_plasticas_de_Aproximación__Maletines_tipo_Newjersy__o_similar" localSheetId="0">[2]Insumos!$D$24</definedName>
    <definedName name="Barreras_plasticas_de_Aproximación__Maletines_tipo_Newjersy__o_similar">[1]Insumos!$D$24</definedName>
    <definedName name="Base_granular">[3]Insumos!$D$9</definedName>
    <definedName name="Bordillo_prefabricado__L_80_cm__h__35_cm__b__20_cm">[3]Insumos!#REF!</definedName>
    <definedName name="cade" localSheetId="0">[2]CUADRILLAS!$B$12</definedName>
    <definedName name="cade">[1]CUADRILLAS!$B$12</definedName>
    <definedName name="camioneta" localSheetId="0">'[2]Equipo y transporte'!$D$26</definedName>
    <definedName name="camioneta">'[1]Equipo y transporte'!$D$26</definedName>
    <definedName name="Camioneta_D_300" localSheetId="0">'[2]Equipo y transporte'!$D$24</definedName>
    <definedName name="Camioneta_D_300">'[1]Equipo y transporte'!$D$24</definedName>
    <definedName name="Carrotanque_1000_gl">'[1]Equipo y transporte'!$D$16</definedName>
    <definedName name="Carrotanque_Irrigador_de_asfalto__1000_GALONES_DE_CAPACIDAD">'[3]Equipo y transporte'!$D$23</definedName>
    <definedName name="Cemento_gris__Inlcuye_tranporte_interno_en_obra_cargue_y_descargue" localSheetId="0">[2]Insumos!$D$11</definedName>
    <definedName name="Cemento_gris__Inlcuye_tranporte_interno_en_obra_cargue_y_descargue">[1]Insumos!$D$11</definedName>
    <definedName name="Chaleco_Reflectivo" localSheetId="0">[2]Insumos!$D$36</definedName>
    <definedName name="Chaleco_Reflectivo">[1]Insumos!$D$36</definedName>
    <definedName name="Cinta_Plastica__PELIGRO_NO_PASE" localSheetId="0">[2]Insumos!$D$25</definedName>
    <definedName name="Cinta_Plastica__PELIGRO_NO_PASE">[1]Insumos!$D$25</definedName>
    <definedName name="Compactador_de_Rodillo_POTENCIA__99HP__PESO__8_ton">'[3]Equipo y transporte'!$D$22</definedName>
    <definedName name="Compactador_neumático_de_Potencia_70_HP__peso_de_13_ton">'[3]Equipo y transporte'!$D$21</definedName>
    <definedName name="Compresor__barrido_y_soplado">'[3]Equipo y transporte'!$D$24</definedName>
    <definedName name="concreto_2000_apartado">'[3]Concretos y morteros'!$G$302</definedName>
    <definedName name="concreto_2000_arboletes">'[3]Concretos y morteros'!$G$580</definedName>
    <definedName name="concreto_2000_carepa">'[3]Concretos y morteros'!$G$820</definedName>
    <definedName name="concreto_2000_chigorodo">'[3]Concretos y morteros'!$G$1062</definedName>
    <definedName name="concreto_2000_mutata">'[3]Concretos y morteros'!$G$1304</definedName>
    <definedName name="concreto_2000_necocli">'[3]Concretos y morteros'!$G$1546</definedName>
    <definedName name="concreto_2000_sanjuan">'[3]Concretos y morteros'!$G$1788</definedName>
    <definedName name="concreto_2000_sanpedro">'[3]Concretos y morteros'!$G$2030</definedName>
    <definedName name="concreto_2000_turbo">'[3]Concretos y morteros'!$G$2272</definedName>
    <definedName name="concreto_2500_apartado">'[3]Concretos y morteros'!$G$257</definedName>
    <definedName name="concreto_2500_arboletes">'[3]Concretos y morteros'!$G$542</definedName>
    <definedName name="concreto_2500_carepa">'[3]Concretos y morteros'!$G$782</definedName>
    <definedName name="concreto_2500_chigorodo">'[3]Concretos y morteros'!$G$1024</definedName>
    <definedName name="concreto_2500_mutata">'[3]Concretos y morteros'!$G$1266</definedName>
    <definedName name="concreto_2500_necocli">'[3]Concretos y morteros'!$G$1508</definedName>
    <definedName name="concreto_2500_sanjuan">'[3]Concretos y morteros'!$G$1750</definedName>
    <definedName name="concreto_2500_sanpedro">'[3]Concretos y morteros'!$G$1992</definedName>
    <definedName name="concreto_2500_turbo">'[3]Concretos y morteros'!$G$2234</definedName>
    <definedName name="Concreto_3000_Apartado">'[3]Concretos y morteros'!$G$213</definedName>
    <definedName name="concreto_3000_arboletes">'[3]Concretos y morteros'!$G$505</definedName>
    <definedName name="concreto_3000_carepa">'[3]Concretos y morteros'!$G$745</definedName>
    <definedName name="concreto_3000_chigorodo">'[3]Concretos y morteros'!$G$987</definedName>
    <definedName name="concreto_3000_mutata">'[3]Concretos y morteros'!$G$1229</definedName>
    <definedName name="concreto_3000_necocli">'[3]Concretos y morteros'!$G$1471</definedName>
    <definedName name="concreto_3000_sanjuan">'[3]Concretos y morteros'!$G$1713</definedName>
    <definedName name="concreto_3000_sanpedro">'[3]Concretos y morteros'!$G$1955</definedName>
    <definedName name="concreto_3000_turbo">'[3]Concretos y morteros'!$G$2197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[2]Insumos!$D$23</definedName>
    <definedName name="Delineadores_tubulares__Colombinas">[1]Insumos!$D$23</definedName>
    <definedName name="Director_de_obra" localSheetId="0">[2]CUADRILLAS!$B$16</definedName>
    <definedName name="Director_de_obra">[1]CUADRILLAS!$B$16</definedName>
    <definedName name="DIS_ASFAL_SANJUAN">'[3]Concretos y morteros'!$B$1566</definedName>
    <definedName name="Disco_abrasivo_corte_de_metal_14">[1]Insumos!$D$16</definedName>
    <definedName name="Disolvente_para_pintura__trafíco__acrílico">[3]Insumos!$D$51</definedName>
    <definedName name="DIST_ASFAL_NECO">'[3]Concretos y morteros'!$B$1324</definedName>
    <definedName name="dist_can_arb">'[1]Concretos y morteros'!$J$6</definedName>
    <definedName name="dist_can_car">'[1]Concretos y morteros'!$J$7</definedName>
    <definedName name="dist_can_chi">'[1]Concretos y morteros'!$J$8</definedName>
    <definedName name="dist_can_ju">'[1]Concretos y morteros'!$J$11</definedName>
    <definedName name="dist_can_mut">'[1]Concretos y morteros'!$J$9</definedName>
    <definedName name="dist_can_nec">'[1]Concretos y morteros'!$J$10</definedName>
    <definedName name="dist_can_ped">'[1]Concretos y morteros'!$J$12</definedName>
    <definedName name="dist_can_tur">'[1]Concretos y morteros'!$J$13</definedName>
    <definedName name="dist_cant_Ap">'[1]Concretos y morteros'!$J$5</definedName>
    <definedName name="dist_esc_apa">'[1]Concretos y morteros'!$K$5</definedName>
    <definedName name="dist_esc_arb">'[1]Concretos y morteros'!$K$6</definedName>
    <definedName name="dist_esc_car">'[1]Concretos y morteros'!$K$7</definedName>
    <definedName name="dist_esc_chi">'[1]Concretos y morteros'!$K$8</definedName>
    <definedName name="dist_esc_jua">'[1]Concretos y morteros'!$K$11</definedName>
    <definedName name="dist_esc_mut">'[1]Concretos y morteros'!$K$9</definedName>
    <definedName name="dist_esc_nec">'[1]Concretos y morteros'!$K$10</definedName>
    <definedName name="dist_esc_ped">'[1]Concretos y morteros'!$K$12</definedName>
    <definedName name="dist_esc_tur">'[1]Concretos y morteros'!$K$13</definedName>
    <definedName name="DISTANCIA_BOTADERO_carepa">'[3]Concretos y morteros'!$B$599</definedName>
    <definedName name="DISTANCIA_CANTERA_APARTADOR">'[3]Concretos y morteros'!$B$12</definedName>
    <definedName name="DISTANCIA_CANTERA_ARBOLETES">'[3]Concretos y morteros'!$B$318</definedName>
    <definedName name="DISTANCIA_CANTERA_CAREPA">'[3]Concretos y morteros'!$B$596</definedName>
    <definedName name="DISTANCIA_CANTERA_CHIGORODO">'[3]Concretos y morteros'!$B$838</definedName>
    <definedName name="DISTANCIA_CANTERA_MUTATA">'[3]Concretos y morteros'!$B$1079</definedName>
    <definedName name="DISTANCIA_CANTERA_NECOCLI">'[3]Concretos y morteros'!$B$1322</definedName>
    <definedName name="DISTANCIA_CANTERA_SAN_JUAN">'[3]Concretos y morteros'!$B$1564</definedName>
    <definedName name="DISTANCIA_CANTERA_SAN_PEDRO">'[3]Concretos y morteros'!$B$1806</definedName>
    <definedName name="DISTANCIA_CANTERA_TURBO">'[3]Concretos y morteros'!$B$2048</definedName>
    <definedName name="DISTANCIA_ESCOMBRERA_apartado">'[3]Concretos y morteros'!$B$15</definedName>
    <definedName name="DISTANCIA_ESCOMBRERA_arboletes">'[3]Concretos y morteros'!$B$321</definedName>
    <definedName name="DISTANCIA_ESCOMBRERA_CHIGORODO">'[3]Concretos y morteros'!$B$841</definedName>
    <definedName name="DISTANCIA_ESCOMBRERA_MUTATA">'[3]Concretos y morteros'!$B$1082</definedName>
    <definedName name="DISTANCIA_ESCOMBRERA_NECOCLI">'[3]Concretos y morteros'!$B$1325</definedName>
    <definedName name="DISTANCIA_ESCOMBRERA_SANJUANDEURABA">'[3]Concretos y morteros'!$B$1567</definedName>
    <definedName name="DISTANCIA_ESCOMBRERA_SANPEDRO">'[3]Concretos y morteros'!$B$1809</definedName>
    <definedName name="DISTANCIA_ESCOMBRERA_TURBO">'[3]Concretos y morteros'!$B$2051</definedName>
    <definedName name="DISTANCIA_PLANTA_ASFALTO">'[3]Concretos y morteros'!$B$320</definedName>
    <definedName name="Durmiente_ordinario_2__2">[3]Insumos!#REF!</definedName>
    <definedName name="Emulsión_CRR_1">[3]Insumos!$D$12</definedName>
    <definedName name="Esferas_Reflectivas">[3]Insumos!$D$49</definedName>
    <definedName name="factmas2smlv">'[3]Factor Prestacionas para aiu'!$C$30+1</definedName>
    <definedName name="FACTOR_PRESTACIONAL_1sml">'[4]Factor Prestacionas para aiu'!$B$30+1</definedName>
    <definedName name="Flasher_luminoso_para_barricadas" localSheetId="0">[2]Insumos!$D$26</definedName>
    <definedName name="Flasher_luminoso_para_barricadas">[1]Insumos!$D$26</definedName>
    <definedName name="formaleta_madera">'[1]Equipo y transporte'!$D$14</definedName>
    <definedName name="Grava" localSheetId="0">[2]Insumos!$D$8</definedName>
    <definedName name="Grava">[1]Insumos!$D$8</definedName>
    <definedName name="Imprevistos" localSheetId="0">#REF!</definedName>
    <definedName name="Imprevistos">#REF!</definedName>
    <definedName name="interventoria_2" localSheetId="0" hidden="1">#REF!</definedName>
    <definedName name="interventoria_2" hidden="1">#REF!</definedName>
    <definedName name="KO" hidden="1">#REF!</definedName>
    <definedName name="Laboratorio">#REF!</definedName>
    <definedName name="Limpiador_PVC_x_1_4_de_galón">[3]Insumos!#REF!</definedName>
    <definedName name="Maestro">'[3]Factor Prestacionas para aiu'!#REF!</definedName>
    <definedName name="Maestro_de_Obra" localSheetId="0">[2]CUADRILLAS!$B$13</definedName>
    <definedName name="Maestro_de_Obra">[1]CUADRILLAS!$B$13</definedName>
    <definedName name="Malla_electrosoldada_de_8.5_mm_cada_15_cm">[3]Insumos!#REF!</definedName>
    <definedName name="materiales">[5]MATERIALES!$B$6:$D$403</definedName>
    <definedName name="Mezcladora_trompo_a_gasolina__Inc._combustible" localSheetId="0">'[2]Equipo y transporte'!$D$19</definedName>
    <definedName name="Mezcladora_trompo_a_gasolina__Inc._combustible">'[1]Equipo y transporte'!$D$19</definedName>
    <definedName name="mortero1_3_apartado">'[3]Concretos y morteros'!$G$76</definedName>
    <definedName name="mortero1_3_arboletes">'[3]Concretos y morteros'!$G$392</definedName>
    <definedName name="mortero1_3_carepa">'[3]Concretos y morteros'!$G$633</definedName>
    <definedName name="mortero1_3_chigorodo">'[3]Concretos y morteros'!$G$875</definedName>
    <definedName name="mortero1_3_mutata">'[3]Concretos y morteros'!$G$1116</definedName>
    <definedName name="mortero1_3_necocli">'[3]Concretos y morteros'!$G$1359</definedName>
    <definedName name="mortero1_3_sanjuan">'[3]Concretos y morteros'!$G$1601</definedName>
    <definedName name="mortero1_3_sanpedro">'[3]Concretos y morteros'!$G$1843</definedName>
    <definedName name="mortero1_3_turbo">'[3]Concretos y morteros'!$G$2085</definedName>
    <definedName name="municipios">[6]PRESU!$A$4:$B$266</definedName>
    <definedName name="oficial" localSheetId="0">[2]CUADRILLAS!$C$9</definedName>
    <definedName name="oficial">[1]CUADRILLAS!$C$9</definedName>
    <definedName name="Pintura_Acrílica_pura_para_tráfico">[3]Insumos!$D$50</definedName>
    <definedName name="Pitos_para_auxiliares_de_tránsito" localSheetId="0">[2]Insumos!$D$45</definedName>
    <definedName name="Pitos_para_auxiliares_de_tránsito">[1]Insumos!$D$45</definedName>
    <definedName name="Planta_Electrica__Diesel_Gasolina" localSheetId="0">'[2]Equipo y transporte'!$D$29</definedName>
    <definedName name="Planta_Electrica__Diesel_Gasolina">'[1]Equipo y transporte'!$D$29</definedName>
    <definedName name="Poste_en_angulo_de_2_2_1_4_de_3_5m_para_señal">[1]Insumos!$D$19</definedName>
    <definedName name="Prestaciones_1" localSheetId="0">#REF!</definedName>
    <definedName name="Prestaciones_1">#REF!</definedName>
    <definedName name="Prestaciones_2" localSheetId="0">#REF!</definedName>
    <definedName name="Prestaciones_2">#REF!</definedName>
    <definedName name="Print_Area" localSheetId="0">'BALANCE CANTIDADES'!$A:$C</definedName>
    <definedName name="proyecto" localSheetId="0">#REF!</definedName>
    <definedName name="proyecto">#REF!</definedName>
    <definedName name="Rajón_de_piedra_del_municipio">[1]Insumos!$D$10</definedName>
    <definedName name="Rastrillero">[3]CUADRILLAS!$C$8</definedName>
    <definedName name="rendimiento_acero">'[2]APU OE-3'!#REF!</definedName>
    <definedName name="rendimientoconph">'[2]APU OE-3'!#REF!</definedName>
    <definedName name="Residente_de_Tráfico">[3]CUADRILLAS!#REF!</definedName>
    <definedName name="Retroexcavadora_de_llantas">'[1]Equipo y transporte'!$D$20</definedName>
    <definedName name="Rodillo_vibrante_tanden_autopropulsado_anchura_de_trabajo_100_cm">'[3]Equipo y transporte'!#REF!</definedName>
    <definedName name="Secretaria" localSheetId="0">[2]CUADRILLAS!$B$26</definedName>
    <definedName name="Secretaria">[1]CUADRILLAS!$B$26</definedName>
    <definedName name="Señal__grupo_1_._Tablero_en_lámina_galvanizada_de_75cm_75cm__calibre_16__reflectivo_tipo_1__incluye_poste" localSheetId="0">[2]Insumos!$D$20</definedName>
    <definedName name="Señal__grupo_1_._Tablero_en_lámina_galvanizada_de_75cm_75cm__calibre_16__reflectivo_tipo_1__incluye_poste">[1]Insumos!$D$20</definedName>
    <definedName name="SIO_03_Fin_de_Obra">[3]Insumos!$D$36</definedName>
    <definedName name="SIO_07_Desvio">[3]Insumos!$D$37</definedName>
    <definedName name="SIO_24_Peatones">[3]Insumos!$D$38</definedName>
    <definedName name="smlv" localSheetId="0">#REF!</definedName>
    <definedName name="smlv">#REF!</definedName>
    <definedName name="Soldadura_PVC_wet_bonding_1_8_galón">[3]Insumos!#REF!</definedName>
    <definedName name="SPO_01_Trabajadores_en_la_via">[3]Insumos!$D$31</definedName>
    <definedName name="SPO_02_Maquinaria_en_la_via">[3]Insumos!$D$32</definedName>
    <definedName name="SPO_03_Auxiliar_de_Transito">[3]Insumos!$D$33</definedName>
    <definedName name="SRO_03_pare_siga">[3]Insumos!$D$35</definedName>
    <definedName name="SRO_03_Uno_a_Uno">[3]Insumos!$D$34</definedName>
    <definedName name="SUBBASEPXCOMPACTACION">'[2]APU OE-3'!#REF!</definedName>
    <definedName name="Subbse_Granular">[1]Insumos!$D$9</definedName>
    <definedName name="Terminadora_de_asfalto__Finisher___potencia_en_el_volante_174_HP__R_20M3_H__velocidad_de_desplazamiento_114_m_min">'[3]Equipo y transporte'!$D$20</definedName>
    <definedName name="Topo" localSheetId="0">[2]CUADRILLAS!$B$11</definedName>
    <definedName name="Topo">[1]CUADRILLAS!$B$11</definedName>
    <definedName name="TORNILLO_ACERO_3_8__3__AF_GRADO_5__TUERCA_ARANDELA">[3]Insumos!#REF!</definedName>
    <definedName name="Transporte_volco" localSheetId="0">'[2]Equipo y transporte'!$D$18</definedName>
    <definedName name="Transporte_volco">'[1]Equipo y transporte'!$D$18</definedName>
    <definedName name="Tubería_PVC_alcantarillado_36___Inc.Transporte">[1]Insumos!$D$17</definedName>
    <definedName name="Tubo_rectangular_100x40x1.5_mm" localSheetId="0">[2]Insumos!$D$48</definedName>
    <definedName name="Tubo_rectangular_100x40x1.5_mm">[1]Insumos!$D$48</definedName>
    <definedName name="Utilidad" localSheetId="0">#REF!</definedName>
    <definedName name="Utilidad">#REF!</definedName>
    <definedName name="Vehiculo__Tipo_pickup" localSheetId="0">#REF!</definedName>
    <definedName name="Vehiculo__Tipo_pickup">#REF!</definedName>
    <definedName name="Vehiculo_delineador">'[3]Equipo y transporte'!$D$26</definedName>
    <definedName name="Vibrador_a_gasolina">'[1]Equipo y transporte'!$D$11</definedName>
    <definedName name="vibrocompactador_de_8_t.">'[1]Equipo y transporte'!$D$12</definedName>
    <definedName name="Volqueta__6m³__cargue_manual__botadero_adicional_mayor_20_km">'[3]Equipo y transporte'!#REF!</definedName>
    <definedName name="Volqueta_6_m³__cargue_manual__botadero_hasta_20_km">'[3]Equipo y transporte'!#REF!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14" i="1"/>
  <c r="E14" i="1" l="1"/>
  <c r="C35" i="1"/>
  <c r="C14" i="1"/>
  <c r="C26" i="1" s="1"/>
  <c r="AA50" i="2"/>
  <c r="AA32" i="2"/>
  <c r="AA26" i="2"/>
  <c r="AA38" i="2"/>
  <c r="K60" i="2"/>
  <c r="AA14" i="2"/>
  <c r="AA56" i="2"/>
  <c r="AA55" i="2"/>
  <c r="AA49" i="2"/>
  <c r="AA44" i="2"/>
  <c r="AA43" i="2"/>
  <c r="AA37" i="2"/>
  <c r="AA31" i="2"/>
  <c r="AA25" i="2"/>
  <c r="AA20" i="2"/>
  <c r="AA19" i="2"/>
  <c r="AA13" i="2"/>
  <c r="AA7" i="2"/>
  <c r="AA6" i="2"/>
  <c r="AA57" i="2"/>
  <c r="AA60" i="2"/>
  <c r="AA58" i="2"/>
  <c r="AA61" i="2"/>
  <c r="AA62" i="2"/>
  <c r="N5" i="1"/>
  <c r="O5" i="1" s="1"/>
  <c r="I5" i="1" s="1"/>
  <c r="Q5" i="1"/>
  <c r="R5" i="1" s="1"/>
  <c r="J5" i="1" s="1"/>
  <c r="N4" i="1"/>
  <c r="O4" i="1" s="1"/>
  <c r="I4" i="1" s="1"/>
  <c r="Q4" i="1"/>
  <c r="R4" i="1" s="1"/>
  <c r="J4" i="1" s="1"/>
  <c r="N3" i="1"/>
  <c r="O3" i="1" s="1"/>
  <c r="I3" i="1" s="1"/>
  <c r="Q3" i="1"/>
  <c r="R3" i="1" s="1"/>
  <c r="J3" i="1" s="1"/>
  <c r="K5" i="1" l="1"/>
  <c r="K3" i="1"/>
  <c r="K4" i="1"/>
</calcChain>
</file>

<file path=xl/sharedStrings.xml><?xml version="1.0" encoding="utf-8"?>
<sst xmlns="http://schemas.openxmlformats.org/spreadsheetml/2006/main" count="216" uniqueCount="103">
  <si>
    <t>PROYECTO</t>
  </si>
  <si>
    <t>PRESUPUESTO</t>
  </si>
  <si>
    <t>Ítem</t>
  </si>
  <si>
    <t>Descripción</t>
  </si>
  <si>
    <t>Unidad</t>
  </si>
  <si>
    <t>Cantidad</t>
  </si>
  <si>
    <t>Precio Unitario</t>
  </si>
  <si>
    <t>Valor parcial</t>
  </si>
  <si>
    <t xml:space="preserve">VALOR TOTAL DEL PROYECTO REDONDEADO AL PESO </t>
  </si>
  <si>
    <t xml:space="preserve">Actividad </t>
  </si>
  <si>
    <t>contractual</t>
  </si>
  <si>
    <t>actualizada</t>
  </si>
  <si>
    <t xml:space="preserve">diferencia </t>
  </si>
  <si>
    <t>[2263969] Implementar el mejoramiento de vías terciarias para la estructura de pavimento</t>
  </si>
  <si>
    <t>[2263970] CONSTRUIR OBRAS DE DRENAJE</t>
  </si>
  <si>
    <t>[2263971] Instalar Señalización</t>
  </si>
  <si>
    <t>1 - Realizar interventoría</t>
  </si>
  <si>
    <t>contractual aiu</t>
  </si>
  <si>
    <t>ACTUALIZADO con aiu</t>
  </si>
  <si>
    <t>VALOR FINAL DEL PROYECTO</t>
  </si>
  <si>
    <t>VALOR  DEL PROYECTO CONTRATADO</t>
  </si>
  <si>
    <t>CONDICIONES INICIALES</t>
  </si>
  <si>
    <t>Producto MGA Servicio de Información Geográfica - SIG</t>
  </si>
  <si>
    <t>Actividad MGA Realizar la Caracterización vial ( Resolución 1860 de 2013 y 1067 de 2015 del Ministerio de Transporte)</t>
  </si>
  <si>
    <t>No.</t>
  </si>
  <si>
    <t>Detalle Actividad</t>
  </si>
  <si>
    <t>% Ponderación</t>
  </si>
  <si>
    <t>% Avance Físico</t>
  </si>
  <si>
    <t>Aporte Especie</t>
  </si>
  <si>
    <t>Valor Unitario</t>
  </si>
  <si>
    <t>Valor Total</t>
  </si>
  <si>
    <t>[2374240] Realizar la Caracterización vial ( Resolución 1860 de 2013 y 1067 de 2015 del Ministerio de Transporte)</t>
  </si>
  <si>
    <t>$</t>
  </si>
  <si>
    <t>.31</t>
  </si>
  <si>
    <t>No</t>
  </si>
  <si>
    <t>  Inicial</t>
  </si>
  <si>
    <t>  Prog</t>
  </si>
  <si>
    <t>  Eje</t>
  </si>
  <si>
    <t>Producto MGA Vía terciaria mejorada</t>
  </si>
  <si>
    <t>Actividad MGA Apoyar la Supervisión del contrato</t>
  </si>
  <si>
    <t>[2374239] Apoyar la Supervisión del contrato</t>
  </si>
  <si>
    <t>.5</t>
  </si>
  <si>
    <t>Actividad MGA CONSTRUIR OBRAS DE DRENAJE</t>
  </si>
  <si>
    <t>[2374234] CONSTRUIR OBRAS DE DRENAJE</t>
  </si>
  <si>
    <t>10.86</t>
  </si>
  <si>
    <t>23.86</t>
  </si>
  <si>
    <t>Actividad MGA DEMOLER ESTRUCTURAS EXISTENTES</t>
  </si>
  <si>
    <t>[2374236] DEMOLER ESTRUCTURAS EXISTENTES</t>
  </si>
  <si>
    <t>.01</t>
  </si>
  <si>
    <t>90.91</t>
  </si>
  <si>
    <t>Actividad MGA Implementar el mejoramiento de vías terciarias para la estructura de pavimento</t>
  </si>
  <si>
    <t>[2374233] Implementar el mejoramiento de vías terciarias para la estructura de pavimento</t>
  </si>
  <si>
    <t>85.47</t>
  </si>
  <si>
    <t>47.3</t>
  </si>
  <si>
    <t>Actividad MGA Implementar Interventoría Tecnica, Ambiental y Financiera</t>
  </si>
  <si>
    <t>Actividad MGA Implementar Plan de Adaptación a la guía Ambiental</t>
  </si>
  <si>
    <t>[2374237] Implementar Plan de Adaptación a la guía Ambiental</t>
  </si>
  <si>
    <t>1.07</t>
  </si>
  <si>
    <t>Actividad MGA IMPLEMENTAR PLAN DE MANEJO DE TRANSITO</t>
  </si>
  <si>
    <t>[2374238] IMPLEMENTAR PLAN DE MANEJO DE TRANSITO</t>
  </si>
  <si>
    <t>1.09</t>
  </si>
  <si>
    <t>Actividad MGA Instalar Señalización</t>
  </si>
  <si>
    <t>[2374235] Instalar Señalización</t>
  </si>
  <si>
    <t>.69</t>
  </si>
  <si>
    <t>PROGRAMADO</t>
  </si>
  <si>
    <t>EJECUTADO</t>
  </si>
  <si>
    <t>OBRA</t>
  </si>
  <si>
    <t xml:space="preserve">% DE AVANCE FISICO </t>
  </si>
  <si>
    <t>RESUMEN  PROYECTO</t>
  </si>
  <si>
    <t>% DE AVANCE FISICO</t>
  </si>
  <si>
    <t>EJECUCION FINANCIERA  %</t>
  </si>
  <si>
    <t>TOTAL EJECUTADO</t>
  </si>
  <si>
    <t>RESUMEN  EJECUCION  FINANCIERA</t>
  </si>
  <si>
    <t xml:space="preserve">RESUMEN  EJECUCION  FISICA </t>
  </si>
  <si>
    <t xml:space="preserve">VALOR EJECUTADO OBRA + SUPERVISION </t>
  </si>
  <si>
    <t xml:space="preserve">VALOR EJECUTADO PROYECTO </t>
  </si>
  <si>
    <t>BPIN</t>
  </si>
  <si>
    <t>EJECUCION ACTIVIDAD</t>
  </si>
  <si>
    <t>VALOR ADICION DEL PROYECTO ( Presente Modificación)</t>
  </si>
  <si>
    <t xml:space="preserve">VALOR GIRADO OBRA </t>
  </si>
  <si>
    <t xml:space="preserve">VALOR GIRADO INTERVENTORIA </t>
  </si>
  <si>
    <t xml:space="preserve">VALOR GIRADO SUPERVISOR </t>
  </si>
  <si>
    <t xml:space="preserve">Entidad desiganada ejecutora </t>
  </si>
  <si>
    <t>REPRESENTANTE LEGAL</t>
  </si>
  <si>
    <t xml:space="preserve">Supervisor </t>
  </si>
  <si>
    <t>CRISTHIAN ARTURO MEDRANO RAMOS</t>
  </si>
  <si>
    <t>Gerente General EDUH TURBO</t>
  </si>
  <si>
    <t>JOHANA ANDREA CARDENAS VASCO</t>
  </si>
  <si>
    <t>CONSORCIO INTERVENTORIA 2019</t>
  </si>
  <si>
    <t>Preliminares</t>
  </si>
  <si>
    <t xml:space="preserve"> Red de aguas lluvias  y obras complementarias</t>
  </si>
  <si>
    <t>Estructura de pavimento</t>
  </si>
  <si>
    <t>Andenes y Urbanismo</t>
  </si>
  <si>
    <t>Suministro de grandes insumos</t>
  </si>
  <si>
    <t>PGIO - PMA</t>
  </si>
  <si>
    <t>PMT</t>
  </si>
  <si>
    <t>Interventoría</t>
  </si>
  <si>
    <t>Construcción de la primera etapa del proyecto Pavimenta tu Barrio en el Distrito de Turbo</t>
  </si>
  <si>
    <t>CONDICIONES AJUSTADOS 1</t>
  </si>
  <si>
    <t xml:space="preserve">VALOR APROBADO PROYECTO </t>
  </si>
  <si>
    <t>VALOR APROBADO PROYECTO AJUSTE 1</t>
  </si>
  <si>
    <t>VALOR OBRA + SUPERVISIÓN INICIAL</t>
  </si>
  <si>
    <t>VALOR OBRA + SUPERVISIÓN AJUSTE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</si>
</sst>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\ #,##0;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%"/>
    <numFmt numFmtId="168" formatCode="_-&quot;$&quot;* #,##0_-;\-&quot;$&quot;* #,##0_-;_-&quot;$&quot;* &quot;-&quot;_-;_-@_-"/>
    <numFmt numFmtId="169" formatCode="_(&quot;$&quot;\ * #,##0.00_);_(&quot;$&quot;\ * \(#,##0.00\);_(&quot;$&quot;\ * &quot;-&quot;??_);_(@_)"/>
    <numFmt numFmtId="170" formatCode="_-&quot;$&quot;* #,##0.0000_-;\-&quot;$&quot;* #,##0.0000_-;_-&quot;$&quot;* &quot;-&quot;??_-;_-@_-"/>
    <numFmt numFmtId="171" formatCode="&quot;$&quot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rgb="FF333333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FF8FB"/>
        <bgColor indexed="64"/>
      </patternFill>
    </fill>
    <fill>
      <patternFill patternType="solid">
        <fgColor rgb="FFFBFBEF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EE2E6"/>
      </left>
      <right/>
      <top style="medium">
        <color rgb="FFDEE2E6"/>
      </top>
      <bottom style="medium">
        <color rgb="FFDDDDDD"/>
      </bottom>
      <diagonal/>
    </border>
    <border>
      <left/>
      <right/>
      <top style="medium">
        <color rgb="FFDEE2E6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DDDDD"/>
      </bottom>
      <diagonal/>
    </border>
    <border>
      <left style="medium">
        <color rgb="FFDEE2E6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/>
      <diagonal/>
    </border>
    <border>
      <left style="medium">
        <color rgb="FFDEE2E6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/>
      <bottom/>
      <diagonal/>
    </border>
    <border>
      <left style="medium">
        <color rgb="FFDEE2E6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EE2E6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 applyAlignment="0"/>
    <xf numFmtId="16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44" fontId="0" fillId="0" borderId="0" xfId="0" applyNumberFormat="1"/>
    <xf numFmtId="168" fontId="0" fillId="0" borderId="0" xfId="3" applyFont="1" applyFill="1" applyBorder="1"/>
    <xf numFmtId="165" fontId="0" fillId="0" borderId="0" xfId="0" applyNumberFormat="1"/>
    <xf numFmtId="44" fontId="0" fillId="0" borderId="1" xfId="0" applyNumberFormat="1" applyBorder="1"/>
    <xf numFmtId="165" fontId="0" fillId="0" borderId="0" xfId="2" applyFont="1"/>
    <xf numFmtId="165" fontId="0" fillId="0" borderId="1" xfId="0" applyNumberFormat="1" applyBorder="1"/>
    <xf numFmtId="43" fontId="0" fillId="0" borderId="0" xfId="3" applyNumberFormat="1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6" fillId="0" borderId="0" xfId="2" applyFont="1" applyFill="1" applyBorder="1" applyAlignment="1">
      <alignment horizontal="right" vertical="center" wrapText="1"/>
    </xf>
    <xf numFmtId="165" fontId="5" fillId="3" borderId="0" xfId="2" applyFont="1" applyFill="1" applyBorder="1"/>
    <xf numFmtId="44" fontId="2" fillId="4" borderId="0" xfId="0" applyNumberFormat="1" applyFont="1" applyFill="1"/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left" vertical="center" wrapText="1"/>
    </xf>
    <xf numFmtId="3" fontId="10" fillId="8" borderId="3" xfId="0" applyNumberFormat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left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3" fontId="10" fillId="9" borderId="3" xfId="0" applyNumberFormat="1" applyFont="1" applyFill="1" applyBorder="1" applyAlignment="1">
      <alignment horizontal="center" vertical="center" wrapText="1"/>
    </xf>
    <xf numFmtId="3" fontId="10" fillId="7" borderId="16" xfId="0" applyNumberFormat="1" applyFont="1" applyFill="1" applyBorder="1" applyAlignment="1">
      <alignment horizontal="center" vertical="center" wrapText="1"/>
    </xf>
    <xf numFmtId="3" fontId="10" fillId="8" borderId="16" xfId="0" applyNumberFormat="1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170" fontId="0" fillId="0" borderId="0" xfId="2" applyNumberFormat="1" applyFont="1"/>
    <xf numFmtId="8" fontId="0" fillId="0" borderId="0" xfId="0" applyNumberFormat="1"/>
    <xf numFmtId="44" fontId="10" fillId="9" borderId="3" xfId="0" applyNumberFormat="1" applyFont="1" applyFill="1" applyBorder="1" applyAlignment="1">
      <alignment horizontal="center" vertical="center" wrapText="1"/>
    </xf>
    <xf numFmtId="10" fontId="0" fillId="0" borderId="0" xfId="4" applyNumberFormat="1" applyFont="1"/>
    <xf numFmtId="167" fontId="0" fillId="0" borderId="0" xfId="4" applyNumberFormat="1" applyFont="1"/>
    <xf numFmtId="164" fontId="0" fillId="0" borderId="0" xfId="1" applyFont="1"/>
    <xf numFmtId="3" fontId="0" fillId="0" borderId="0" xfId="0" applyNumberFormat="1"/>
    <xf numFmtId="168" fontId="10" fillId="9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171" fontId="12" fillId="0" borderId="1" xfId="0" applyNumberFormat="1" applyFont="1" applyBorder="1" applyAlignment="1">
      <alignment horizontal="right"/>
    </xf>
    <xf numFmtId="0" fontId="13" fillId="2" borderId="1" xfId="0" applyFont="1" applyFill="1" applyBorder="1"/>
    <xf numFmtId="171" fontId="15" fillId="2" borderId="1" xfId="2" applyNumberFormat="1" applyFont="1" applyFill="1" applyBorder="1" applyAlignment="1">
      <alignment wrapText="1"/>
    </xf>
    <xf numFmtId="0" fontId="13" fillId="0" borderId="1" xfId="0" applyFont="1" applyBorder="1"/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65" fontId="12" fillId="0" borderId="0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71" fontId="14" fillId="0" borderId="1" xfId="2" applyNumberFormat="1" applyFont="1" applyBorder="1" applyAlignment="1">
      <alignment wrapText="1"/>
    </xf>
    <xf numFmtId="5" fontId="12" fillId="0" borderId="1" xfId="0" applyNumberFormat="1" applyFont="1" applyBorder="1"/>
    <xf numFmtId="10" fontId="12" fillId="0" borderId="1" xfId="4" applyNumberFormat="1" applyFont="1" applyFill="1" applyBorder="1" applyAlignment="1">
      <alignment horizontal="center" vertical="center" wrapText="1"/>
    </xf>
    <xf numFmtId="10" fontId="12" fillId="0" borderId="0" xfId="4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166" fontId="13" fillId="2" borderId="29" xfId="2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65" fontId="12" fillId="0" borderId="29" xfId="2" applyFont="1" applyFill="1" applyBorder="1" applyAlignment="1">
      <alignment horizontal="right" vertical="center" wrapText="1"/>
    </xf>
    <xf numFmtId="165" fontId="13" fillId="3" borderId="29" xfId="2" applyFont="1" applyFill="1" applyBorder="1"/>
    <xf numFmtId="44" fontId="13" fillId="4" borderId="29" xfId="0" applyNumberFormat="1" applyFont="1" applyFill="1" applyBorder="1"/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2" fillId="0" borderId="31" xfId="0" applyFont="1" applyBorder="1"/>
    <xf numFmtId="0" fontId="12" fillId="0" borderId="30" xfId="0" applyFont="1" applyBorder="1"/>
    <xf numFmtId="44" fontId="12" fillId="0" borderId="31" xfId="0" applyNumberFormat="1" applyFont="1" applyBorder="1"/>
    <xf numFmtId="9" fontId="12" fillId="0" borderId="31" xfId="4" applyFont="1" applyBorder="1"/>
    <xf numFmtId="43" fontId="12" fillId="0" borderId="31" xfId="3" applyNumberFormat="1" applyFont="1" applyFill="1" applyBorder="1"/>
    <xf numFmtId="0" fontId="13" fillId="0" borderId="30" xfId="0" applyFont="1" applyBorder="1" applyAlignment="1">
      <alignment vertical="center"/>
    </xf>
    <xf numFmtId="168" fontId="12" fillId="0" borderId="31" xfId="3" applyFont="1" applyFill="1" applyBorder="1"/>
    <xf numFmtId="10" fontId="12" fillId="0" borderId="31" xfId="4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4" xfId="0" applyFont="1" applyBorder="1"/>
    <xf numFmtId="0" fontId="12" fillId="0" borderId="35" xfId="0" applyFont="1" applyBorder="1"/>
    <xf numFmtId="164" fontId="12" fillId="0" borderId="31" xfId="1" applyFont="1" applyFill="1" applyBorder="1"/>
    <xf numFmtId="165" fontId="12" fillId="10" borderId="1" xfId="2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/>
    </xf>
    <xf numFmtId="165" fontId="13" fillId="10" borderId="1" xfId="2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vertical="center"/>
    </xf>
    <xf numFmtId="5" fontId="16" fillId="2" borderId="29" xfId="0" applyNumberFormat="1" applyFont="1" applyFill="1" applyBorder="1" applyAlignment="1">
      <alignment vertical="center"/>
    </xf>
    <xf numFmtId="9" fontId="8" fillId="2" borderId="0" xfId="4" applyFont="1" applyFill="1" applyAlignment="1">
      <alignment vertical="center"/>
    </xf>
    <xf numFmtId="0" fontId="13" fillId="0" borderId="39" xfId="0" applyFont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171" fontId="12" fillId="0" borderId="0" xfId="0" applyNumberFormat="1" applyFont="1" applyAlignment="1">
      <alignment horizontal="right"/>
    </xf>
    <xf numFmtId="171" fontId="14" fillId="0" borderId="0" xfId="2" applyNumberFormat="1" applyFont="1" applyFill="1" applyBorder="1" applyAlignment="1">
      <alignment wrapText="1"/>
    </xf>
    <xf numFmtId="5" fontId="12" fillId="0" borderId="0" xfId="0" applyNumberFormat="1" applyFont="1"/>
    <xf numFmtId="171" fontId="15" fillId="0" borderId="0" xfId="2" applyNumberFormat="1" applyFont="1" applyFill="1" applyBorder="1" applyAlignment="1">
      <alignment wrapText="1"/>
    </xf>
    <xf numFmtId="0" fontId="12" fillId="0" borderId="0" xfId="0" applyFont="1"/>
    <xf numFmtId="165" fontId="13" fillId="0" borderId="0" xfId="0" applyNumberFormat="1" applyFont="1" applyAlignment="1">
      <alignment horizontal="center"/>
    </xf>
    <xf numFmtId="165" fontId="13" fillId="0" borderId="0" xfId="2" applyFont="1" applyFill="1" applyBorder="1" applyAlignment="1">
      <alignment horizontal="center"/>
    </xf>
    <xf numFmtId="0" fontId="12" fillId="0" borderId="39" xfId="0" applyFont="1" applyBorder="1" applyAlignment="1">
      <alignment horizontal="center" vertical="center" wrapText="1"/>
    </xf>
    <xf numFmtId="166" fontId="12" fillId="0" borderId="40" xfId="2" applyNumberFormat="1" applyFont="1" applyFill="1" applyBorder="1" applyAlignment="1">
      <alignment horizontal="right" vertical="center" wrapText="1"/>
    </xf>
    <xf numFmtId="165" fontId="12" fillId="0" borderId="40" xfId="2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166" fontId="16" fillId="2" borderId="42" xfId="0" applyNumberFormat="1" applyFont="1" applyFill="1" applyBorder="1" applyAlignment="1">
      <alignment vertical="center"/>
    </xf>
    <xf numFmtId="165" fontId="17" fillId="0" borderId="1" xfId="2" applyFont="1" applyBorder="1" applyAlignment="1">
      <alignment vertical="center" wrapText="1"/>
    </xf>
    <xf numFmtId="165" fontId="17" fillId="0" borderId="1" xfId="2" applyFont="1" applyBorder="1" applyAlignment="1">
      <alignment horizontal="right" vertical="center" wrapText="1"/>
    </xf>
    <xf numFmtId="0" fontId="13" fillId="0" borderId="3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1" fontId="13" fillId="0" borderId="39" xfId="0" applyNumberFormat="1" applyFont="1" applyBorder="1" applyAlignment="1">
      <alignment horizontal="center" wrapText="1"/>
    </xf>
    <xf numFmtId="1" fontId="13" fillId="0" borderId="29" xfId="0" applyNumberFormat="1" applyFont="1" applyBorder="1" applyAlignment="1">
      <alignment horizont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1" xfId="0" applyFont="1" applyBorder="1" applyAlignment="1">
      <alignment horizontal="center"/>
    </xf>
    <xf numFmtId="0" fontId="9" fillId="6" borderId="7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13">
    <cellStyle name="Millares" xfId="1" builtinId="3"/>
    <cellStyle name="Millares 10 3" xfId="10" xr:uid="{00000000-0005-0000-0000-000001000000}"/>
    <cellStyle name="Moneda" xfId="2" builtinId="4"/>
    <cellStyle name="Moneda [0]" xfId="3" builtinId="7"/>
    <cellStyle name="Moneda [0] 2" xfId="12" xr:uid="{00000000-0005-0000-0000-000004000000}"/>
    <cellStyle name="Moneda 12" xfId="11" xr:uid="{00000000-0005-0000-0000-000005000000}"/>
    <cellStyle name="Moneda 27" xfId="5" xr:uid="{00000000-0005-0000-0000-000006000000}"/>
    <cellStyle name="Moneda 6 2" xfId="8" xr:uid="{00000000-0005-0000-0000-000007000000}"/>
    <cellStyle name="Normal" xfId="0" builtinId="0"/>
    <cellStyle name="Normal 2 2" xfId="6" xr:uid="{00000000-0005-0000-0000-000009000000}"/>
    <cellStyle name="Normal 34" xfId="9" xr:uid="{00000000-0005-0000-0000-00000A000000}"/>
    <cellStyle name="Normal 6 2 3" xfId="7" xr:uid="{00000000-0005-0000-0000-00000B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BE0F8BF-1277-9424-10BD-48D566B5F140}"/>
            </a:ext>
          </a:extLst>
        </xdr:cNvPr>
        <xdr:cNvSpPr>
          <a:spLocks noChangeAspect="1" noChangeArrowheads="1"/>
        </xdr:cNvSpPr>
      </xdr:nvSpPr>
      <xdr:spPr bwMode="auto">
        <a:xfrm>
          <a:off x="0" y="797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205740</xdr:colOff>
      <xdr:row>36</xdr:row>
      <xdr:rowOff>167640</xdr:rowOff>
    </xdr:from>
    <xdr:to>
      <xdr:col>4</xdr:col>
      <xdr:colOff>1219200</xdr:colOff>
      <xdr:row>49</xdr:row>
      <xdr:rowOff>103740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4061C-0917-50EC-92C7-20BFFCBF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8724900"/>
          <a:ext cx="9395460" cy="2412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Users\USUARIO\Desktop\PRESUPUESTO%20BALANCE%20CAL%20V5%2009-09-202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Users\ACER\Desktop\CVTU%202020\BALANCES%20PRESUPUESTALES\BALANCE%20CANTIDADES%20-%20CALIBRACI&#211;N%20-%20CVTU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Users\USER\Desktop\LUCHO\PROYECTO%20NUEVO%20URABA%20N001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PROYECTOS\DIRECTOS\MUNICIPIO%20DE%20SANTA%20FE\PRESUPUESTO\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0\planeacion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Ppto"/>
      <sheetName val="DEVOLUCION CHADO "/>
      <sheetName val="INCREMENTO DE ACERO "/>
      <sheetName val="A.I.U ADICION "/>
      <sheetName val="A.I.U (modificado)"/>
      <sheetName val="A.I.U"/>
      <sheetName val="P.A.G.A"/>
      <sheetName val="PManejo de transito"/>
      <sheetName val="PAGA"/>
      <sheetName val="PMT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6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7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8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APU OE-3"/>
      <sheetName val="APU OE-4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11">
          <cell r="D11">
            <v>550.58823529411768</v>
          </cell>
        </row>
        <row r="15">
          <cell r="D15">
            <v>75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14" refreshError="1"/>
      <sheetData sheetId="15">
        <row r="18">
          <cell r="D18">
            <v>1300</v>
          </cell>
        </row>
        <row r="19">
          <cell r="D19">
            <v>68000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16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  <sheetName val="APU "/>
      <sheetName val="APU GAVIÓN 30M3"/>
      <sheetName val="APU MURO PANTALLA"/>
      <sheetName val="APU Cajas y aletas CONCRETO"/>
      <sheetName val="APU Cajas y aletas AC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R65"/>
  <sheetViews>
    <sheetView tabSelected="1" showWhiteSpace="0" view="pageBreakPreview" topLeftCell="A43" zoomScaleNormal="25" zoomScaleSheetLayoutView="100" zoomScalePageLayoutView="60" workbookViewId="0">
      <selection activeCell="S43" sqref="S43"/>
    </sheetView>
  </sheetViews>
  <sheetFormatPr baseColWidth="10" defaultColWidth="10.88671875" defaultRowHeight="15" customHeight="1" x14ac:dyDescent="0.3"/>
  <cols>
    <col min="1" max="1" width="16.5546875" customWidth="1"/>
    <col min="2" max="2" width="58.5546875" customWidth="1"/>
    <col min="3" max="4" width="23.5546875" customWidth="1"/>
    <col min="5" max="5" width="29.33203125" customWidth="1"/>
    <col min="6" max="6" width="20.44140625" customWidth="1"/>
    <col min="7" max="7" width="17.109375" bestFit="1" customWidth="1"/>
    <col min="8" max="8" width="104.109375" hidden="1" customWidth="1"/>
    <col min="9" max="10" width="20" hidden="1" customWidth="1"/>
    <col min="11" max="13" width="17.5546875" hidden="1" customWidth="1"/>
    <col min="14" max="15" width="20" hidden="1" customWidth="1"/>
    <col min="16" max="16" width="10.88671875" hidden="1" customWidth="1"/>
    <col min="17" max="18" width="20" hidden="1" customWidth="1"/>
    <col min="19" max="19" width="20.6640625" customWidth="1"/>
  </cols>
  <sheetData>
    <row r="1" spans="1:18" ht="28.5" customHeight="1" x14ac:dyDescent="0.3">
      <c r="A1" s="61" t="s">
        <v>0</v>
      </c>
      <c r="B1" s="122" t="s">
        <v>97</v>
      </c>
      <c r="C1" s="122"/>
      <c r="D1" s="123"/>
      <c r="E1" s="124"/>
      <c r="F1" s="9"/>
      <c r="H1" s="1" t="s">
        <v>9</v>
      </c>
      <c r="I1" s="1" t="s">
        <v>10</v>
      </c>
      <c r="J1" s="1" t="s">
        <v>11</v>
      </c>
      <c r="K1" s="1" t="s">
        <v>12</v>
      </c>
      <c r="O1" t="s">
        <v>17</v>
      </c>
      <c r="R1" t="s">
        <v>18</v>
      </c>
    </row>
    <row r="2" spans="1:18" ht="28.2" customHeight="1" x14ac:dyDescent="0.3">
      <c r="A2" s="62" t="s">
        <v>76</v>
      </c>
      <c r="B2" s="129">
        <v>2021058370010</v>
      </c>
      <c r="C2" s="129"/>
      <c r="D2" s="130"/>
      <c r="E2" s="131"/>
      <c r="F2" s="9"/>
      <c r="H2" s="1"/>
      <c r="I2" s="1"/>
      <c r="J2" s="1"/>
      <c r="K2" s="1"/>
    </row>
    <row r="3" spans="1:18" ht="12.6" customHeight="1" x14ac:dyDescent="0.3">
      <c r="A3" s="125" t="s">
        <v>1</v>
      </c>
      <c r="B3" s="126"/>
      <c r="C3" s="126"/>
      <c r="D3" s="94"/>
      <c r="E3" s="63"/>
      <c r="F3" s="10"/>
      <c r="H3" s="1" t="s">
        <v>13</v>
      </c>
      <c r="I3" s="7" t="e">
        <f>+O3</f>
        <v>#REF!</v>
      </c>
      <c r="J3" s="7" t="e">
        <f>+R3</f>
        <v>#REF!</v>
      </c>
      <c r="K3" s="5" t="e">
        <f>+J3-I3</f>
        <v>#REF!</v>
      </c>
      <c r="L3" s="2"/>
      <c r="M3" s="2"/>
      <c r="N3" s="4" t="e">
        <f>+#REF!</f>
        <v>#REF!</v>
      </c>
      <c r="O3" s="6" t="e">
        <f>+ROUND(N3*(1+#REF!),0)</f>
        <v>#REF!</v>
      </c>
      <c r="Q3" s="4" t="e">
        <f>+#REF!</f>
        <v>#REF!</v>
      </c>
      <c r="R3" s="6" t="e">
        <f>+ROUND(Q3*(1+#REF!),0)</f>
        <v>#REF!</v>
      </c>
    </row>
    <row r="4" spans="1:18" ht="26.4" customHeight="1" x14ac:dyDescent="0.3">
      <c r="A4" s="127"/>
      <c r="B4" s="128"/>
      <c r="C4" s="55" t="s">
        <v>21</v>
      </c>
      <c r="D4" s="95" t="s">
        <v>98</v>
      </c>
      <c r="E4" s="65" t="s">
        <v>77</v>
      </c>
      <c r="F4" s="11"/>
      <c r="H4" s="1" t="s">
        <v>14</v>
      </c>
      <c r="I4" s="7" t="e">
        <f t="shared" ref="I4:I5" si="0">+O4</f>
        <v>#REF!</v>
      </c>
      <c r="J4" s="7" t="e">
        <f t="shared" ref="J4:J5" si="1">+R4</f>
        <v>#REF!</v>
      </c>
      <c r="K4" s="5" t="e">
        <f t="shared" ref="K4:K5" si="2">+J4-I4</f>
        <v>#REF!</v>
      </c>
      <c r="L4" s="2"/>
      <c r="M4" s="2"/>
      <c r="N4" s="4" t="e">
        <f>+#REF!</f>
        <v>#REF!</v>
      </c>
      <c r="O4" s="6" t="e">
        <f>+ROUND(N4*(1+#REF!),0)</f>
        <v>#REF!</v>
      </c>
      <c r="Q4" s="4" t="e">
        <f>+#REF!</f>
        <v>#REF!</v>
      </c>
      <c r="R4" s="6" t="e">
        <f>+ROUND(Q4*(1+#REF!),0)</f>
        <v>#REF!</v>
      </c>
    </row>
    <row r="5" spans="1:18" ht="14.4" x14ac:dyDescent="0.3">
      <c r="A5" s="64" t="s">
        <v>2</v>
      </c>
      <c r="B5" s="55" t="s">
        <v>3</v>
      </c>
      <c r="C5" s="108" t="s">
        <v>6</v>
      </c>
      <c r="D5" s="95" t="s">
        <v>6</v>
      </c>
      <c r="E5" s="66" t="s">
        <v>7</v>
      </c>
      <c r="F5" s="12"/>
      <c r="H5" s="1" t="s">
        <v>15</v>
      </c>
      <c r="I5" s="7" t="e">
        <f t="shared" si="0"/>
        <v>#REF!</v>
      </c>
      <c r="J5" s="7" t="e">
        <f t="shared" si="1"/>
        <v>#REF!</v>
      </c>
      <c r="K5" s="5" t="e">
        <f t="shared" si="2"/>
        <v>#REF!</v>
      </c>
      <c r="L5" s="2"/>
      <c r="M5" s="2"/>
      <c r="N5" s="4" t="e">
        <f>+#REF!</f>
        <v>#REF!</v>
      </c>
      <c r="O5" s="6" t="e">
        <f>+ROUND(N5*(1+#REF!),0)</f>
        <v>#REF!</v>
      </c>
      <c r="Q5" s="4" t="e">
        <f>+#REF!</f>
        <v>#REF!</v>
      </c>
      <c r="R5" s="6" t="e">
        <f>+ROUND(Q5*(1+#REF!),0)</f>
        <v>#REF!</v>
      </c>
    </row>
    <row r="6" spans="1:18" ht="25.2" customHeight="1" x14ac:dyDescent="0.3">
      <c r="A6" s="67">
        <v>1</v>
      </c>
      <c r="B6" s="105" t="s">
        <v>89</v>
      </c>
      <c r="C6" s="110">
        <v>153442563</v>
      </c>
      <c r="D6" s="106">
        <v>125874784</v>
      </c>
      <c r="E6" s="68">
        <v>303621771</v>
      </c>
      <c r="F6" s="13"/>
    </row>
    <row r="7" spans="1:18" ht="14.4" x14ac:dyDescent="0.3">
      <c r="A7" s="67">
        <v>2</v>
      </c>
      <c r="B7" s="105" t="s">
        <v>90</v>
      </c>
      <c r="C7" s="110">
        <v>1716376097</v>
      </c>
      <c r="D7" s="106">
        <v>1521842383</v>
      </c>
      <c r="E7" s="68">
        <v>1160738162</v>
      </c>
      <c r="F7" s="13"/>
      <c r="G7" s="6"/>
      <c r="H7" s="2"/>
      <c r="I7" s="6"/>
    </row>
    <row r="8" spans="1:18" ht="28.2" customHeight="1" x14ac:dyDescent="0.3">
      <c r="A8" s="67">
        <v>3</v>
      </c>
      <c r="B8" s="105" t="s">
        <v>91</v>
      </c>
      <c r="C8" s="110">
        <v>4425035103</v>
      </c>
      <c r="D8" s="106">
        <v>4349663384</v>
      </c>
      <c r="E8" s="68">
        <v>3701763759</v>
      </c>
      <c r="F8" s="13"/>
    </row>
    <row r="9" spans="1:18" ht="28.2" customHeight="1" x14ac:dyDescent="0.3">
      <c r="A9" s="67">
        <v>4</v>
      </c>
      <c r="B9" s="105" t="s">
        <v>92</v>
      </c>
      <c r="C9" s="110">
        <v>4117103598</v>
      </c>
      <c r="D9" s="106">
        <v>5912137601</v>
      </c>
      <c r="E9" s="68">
        <v>2481241399</v>
      </c>
      <c r="F9" s="13"/>
    </row>
    <row r="10" spans="1:18" ht="28.2" customHeight="1" x14ac:dyDescent="0.3">
      <c r="A10" s="67">
        <v>5</v>
      </c>
      <c r="B10" s="105" t="s">
        <v>93</v>
      </c>
      <c r="C10" s="110">
        <v>7308468795</v>
      </c>
      <c r="D10" s="107">
        <v>8171947760</v>
      </c>
      <c r="E10" s="68">
        <v>5807945133</v>
      </c>
      <c r="F10" s="13"/>
    </row>
    <row r="11" spans="1:18" ht="28.2" customHeight="1" x14ac:dyDescent="0.3">
      <c r="A11" s="67">
        <v>8</v>
      </c>
      <c r="B11" s="105" t="s">
        <v>94</v>
      </c>
      <c r="C11" s="110">
        <v>175325533</v>
      </c>
      <c r="D11" s="107">
        <v>211312090</v>
      </c>
      <c r="E11" s="68">
        <v>188055548</v>
      </c>
      <c r="F11" s="13"/>
    </row>
    <row r="12" spans="1:18" ht="28.2" customHeight="1" x14ac:dyDescent="0.3">
      <c r="A12" s="67">
        <v>9</v>
      </c>
      <c r="B12" s="105" t="s">
        <v>95</v>
      </c>
      <c r="C12" s="110">
        <v>200070177</v>
      </c>
      <c r="D12" s="107">
        <v>188055548</v>
      </c>
      <c r="E12" s="68">
        <v>201471874</v>
      </c>
      <c r="F12" s="13"/>
    </row>
    <row r="13" spans="1:18" ht="28.2" customHeight="1" x14ac:dyDescent="0.3">
      <c r="A13" s="67">
        <v>10</v>
      </c>
      <c r="B13" s="105" t="s">
        <v>96</v>
      </c>
      <c r="C13" s="111">
        <v>904791093</v>
      </c>
      <c r="D13" s="107">
        <v>989938079</v>
      </c>
      <c r="E13" s="68">
        <v>961469130</v>
      </c>
      <c r="F13" s="13"/>
    </row>
    <row r="14" spans="1:18" ht="27" customHeight="1" x14ac:dyDescent="0.3">
      <c r="A14" s="136" t="s">
        <v>8</v>
      </c>
      <c r="B14" s="137"/>
      <c r="C14" s="109">
        <f>SUM(C6:C13)</f>
        <v>19000612959</v>
      </c>
      <c r="D14" s="91">
        <f>SUM(D6:D13)</f>
        <v>21470771629</v>
      </c>
      <c r="E14" s="92">
        <f>SUM(E6:E13)</f>
        <v>14806306776</v>
      </c>
      <c r="F14" s="93"/>
    </row>
    <row r="15" spans="1:18" ht="14.4" x14ac:dyDescent="0.3">
      <c r="A15" s="132"/>
      <c r="B15" s="133"/>
      <c r="C15" s="133"/>
      <c r="D15" s="96"/>
      <c r="E15" s="69"/>
      <c r="F15" s="14"/>
    </row>
    <row r="16" spans="1:18" ht="14.4" x14ac:dyDescent="0.3">
      <c r="A16" s="134" t="s">
        <v>19</v>
      </c>
      <c r="B16" s="135"/>
      <c r="C16" s="135"/>
      <c r="D16" s="97"/>
      <c r="E16" s="70"/>
      <c r="F16" s="15"/>
    </row>
    <row r="17" spans="1:6" ht="14.4" x14ac:dyDescent="0.3">
      <c r="A17" s="71"/>
      <c r="B17" s="72"/>
      <c r="C17" s="73"/>
      <c r="D17" s="73"/>
      <c r="E17" s="74"/>
    </row>
    <row r="18" spans="1:6" ht="15" customHeight="1" x14ac:dyDescent="0.3">
      <c r="A18" s="75"/>
      <c r="B18" s="138" t="s">
        <v>68</v>
      </c>
      <c r="C18" s="138"/>
      <c r="D18" s="84"/>
      <c r="E18" s="76"/>
      <c r="F18" s="2"/>
    </row>
    <row r="19" spans="1:6" ht="15" customHeight="1" x14ac:dyDescent="0.3">
      <c r="A19" s="75"/>
      <c r="B19" s="47" t="s">
        <v>99</v>
      </c>
      <c r="C19" s="48">
        <v>19000612959</v>
      </c>
      <c r="D19" s="98"/>
      <c r="E19" s="76"/>
      <c r="F19" s="2"/>
    </row>
    <row r="20" spans="1:6" ht="15" customHeight="1" x14ac:dyDescent="0.3">
      <c r="A20" s="75"/>
      <c r="B20" s="47" t="s">
        <v>100</v>
      </c>
      <c r="C20" s="48">
        <v>21470771630</v>
      </c>
      <c r="D20" s="98"/>
      <c r="E20" s="76"/>
      <c r="F20" s="2"/>
    </row>
    <row r="21" spans="1:6" ht="15" customHeight="1" x14ac:dyDescent="0.3">
      <c r="A21" s="75"/>
      <c r="B21" s="47" t="s">
        <v>20</v>
      </c>
      <c r="C21" s="57"/>
      <c r="D21" s="99"/>
      <c r="E21" s="77"/>
      <c r="F21" s="2"/>
    </row>
    <row r="22" spans="1:6" ht="15" customHeight="1" x14ac:dyDescent="0.3">
      <c r="A22" s="75"/>
      <c r="B22" s="47" t="s">
        <v>78</v>
      </c>
      <c r="C22" s="58">
        <v>186921452</v>
      </c>
      <c r="D22" s="100"/>
      <c r="E22" s="78"/>
      <c r="F22" s="8"/>
    </row>
    <row r="23" spans="1:6" ht="15" customHeight="1" x14ac:dyDescent="0.3">
      <c r="A23" s="79"/>
      <c r="B23" s="49" t="s">
        <v>19</v>
      </c>
      <c r="C23" s="50">
        <f>+C20+C22</f>
        <v>21657693082</v>
      </c>
      <c r="D23" s="101"/>
      <c r="E23" s="80"/>
      <c r="F23" s="3"/>
    </row>
    <row r="24" spans="1:6" ht="15" customHeight="1" x14ac:dyDescent="0.3">
      <c r="A24" s="71"/>
      <c r="B24" s="47"/>
      <c r="C24" s="47"/>
      <c r="D24" s="102"/>
      <c r="E24" s="80"/>
      <c r="F24" s="3"/>
    </row>
    <row r="25" spans="1:6" ht="15" customHeight="1" x14ac:dyDescent="0.3">
      <c r="A25" s="71"/>
      <c r="B25" s="138" t="s">
        <v>73</v>
      </c>
      <c r="C25" s="138"/>
      <c r="D25" s="84"/>
      <c r="E25" s="80"/>
      <c r="F25" s="3"/>
    </row>
    <row r="26" spans="1:6" ht="15" customHeight="1" x14ac:dyDescent="0.3">
      <c r="A26" s="75"/>
      <c r="B26" s="47" t="s">
        <v>101</v>
      </c>
      <c r="C26" s="88">
        <f>C14</f>
        <v>19000612959</v>
      </c>
      <c r="D26" s="54"/>
      <c r="E26" s="80"/>
      <c r="F26" s="3"/>
    </row>
    <row r="27" spans="1:6" ht="15" customHeight="1" x14ac:dyDescent="0.3">
      <c r="A27" s="75"/>
      <c r="B27" s="47" t="s">
        <v>102</v>
      </c>
      <c r="C27" s="88">
        <v>21470771630</v>
      </c>
      <c r="D27" s="54"/>
      <c r="E27" s="80"/>
      <c r="F27" s="3"/>
    </row>
    <row r="28" spans="1:6" ht="15" customHeight="1" x14ac:dyDescent="0.3">
      <c r="A28" s="75"/>
      <c r="B28" s="47" t="s">
        <v>74</v>
      </c>
      <c r="C28" s="88"/>
      <c r="D28" s="54"/>
      <c r="E28" s="80"/>
      <c r="F28" s="3"/>
    </row>
    <row r="29" spans="1:6" ht="15" customHeight="1" x14ac:dyDescent="0.3">
      <c r="A29" s="75"/>
      <c r="B29" s="47" t="s">
        <v>75</v>
      </c>
      <c r="C29" s="88"/>
      <c r="D29" s="54"/>
      <c r="E29" s="80"/>
      <c r="F29" s="3"/>
    </row>
    <row r="30" spans="1:6" ht="15" customHeight="1" x14ac:dyDescent="0.3">
      <c r="A30" s="75"/>
      <c r="B30" s="51" t="s">
        <v>69</v>
      </c>
      <c r="C30" s="59">
        <v>0.97060000000000002</v>
      </c>
      <c r="D30" s="60"/>
      <c r="E30" s="87"/>
      <c r="F30" s="3"/>
    </row>
    <row r="31" spans="1:6" ht="15" customHeight="1" x14ac:dyDescent="0.3">
      <c r="A31" s="75"/>
      <c r="B31" s="138" t="s">
        <v>72</v>
      </c>
      <c r="C31" s="138"/>
      <c r="D31" s="84"/>
      <c r="E31" s="81"/>
      <c r="F31" s="3"/>
    </row>
    <row r="32" spans="1:6" ht="15" customHeight="1" x14ac:dyDescent="0.3">
      <c r="A32" s="75"/>
      <c r="B32" s="56" t="s">
        <v>79</v>
      </c>
      <c r="C32" s="89">
        <v>13844837646.34</v>
      </c>
      <c r="D32" s="103"/>
      <c r="E32" s="80"/>
      <c r="F32" s="3"/>
    </row>
    <row r="33" spans="1:6" ht="15" customHeight="1" x14ac:dyDescent="0.3">
      <c r="A33" s="75"/>
      <c r="B33" s="56" t="s">
        <v>80</v>
      </c>
      <c r="C33" s="89">
        <v>961469130</v>
      </c>
      <c r="D33" s="103"/>
      <c r="E33" s="80"/>
      <c r="F33" s="3"/>
    </row>
    <row r="34" spans="1:6" ht="15" customHeight="1" x14ac:dyDescent="0.3">
      <c r="A34" s="75"/>
      <c r="B34" s="56" t="s">
        <v>81</v>
      </c>
      <c r="C34" s="90"/>
      <c r="D34" s="104"/>
      <c r="E34" s="80"/>
      <c r="F34" s="3"/>
    </row>
    <row r="35" spans="1:6" ht="15" customHeight="1" x14ac:dyDescent="0.3">
      <c r="A35" s="75"/>
      <c r="B35" s="52" t="s">
        <v>71</v>
      </c>
      <c r="C35" s="88">
        <f>+C32+C33+C34</f>
        <v>14806306776.34</v>
      </c>
      <c r="D35" s="54"/>
      <c r="E35" s="74"/>
    </row>
    <row r="36" spans="1:6" ht="15" customHeight="1" x14ac:dyDescent="0.3">
      <c r="A36" s="75"/>
      <c r="B36" s="53" t="s">
        <v>70</v>
      </c>
      <c r="C36" s="59">
        <v>0.74819999999999998</v>
      </c>
      <c r="D36" s="60"/>
      <c r="E36" s="74"/>
    </row>
    <row r="37" spans="1:6" ht="15" customHeight="1" x14ac:dyDescent="0.3">
      <c r="A37" s="75"/>
      <c r="B37" s="82"/>
      <c r="C37" s="60"/>
      <c r="D37" s="60"/>
      <c r="E37" s="74"/>
    </row>
    <row r="38" spans="1:6" ht="15" customHeight="1" x14ac:dyDescent="0.3">
      <c r="A38" s="116"/>
      <c r="B38" s="117"/>
      <c r="C38" s="117"/>
      <c r="D38" s="117"/>
      <c r="E38" s="143"/>
    </row>
    <row r="39" spans="1:6" ht="15" customHeight="1" x14ac:dyDescent="0.3">
      <c r="A39" s="116"/>
      <c r="B39" s="117"/>
      <c r="C39" s="117"/>
      <c r="D39" s="117"/>
      <c r="E39" s="143"/>
    </row>
    <row r="40" spans="1:6" ht="15" customHeight="1" x14ac:dyDescent="0.3">
      <c r="A40" s="116"/>
      <c r="B40" s="117"/>
      <c r="C40" s="117"/>
      <c r="D40" s="117"/>
      <c r="E40" s="143"/>
    </row>
    <row r="41" spans="1:6" ht="15" customHeight="1" x14ac:dyDescent="0.3">
      <c r="A41" s="116"/>
      <c r="B41" s="117"/>
      <c r="C41" s="117"/>
      <c r="D41" s="117"/>
      <c r="E41" s="143"/>
    </row>
    <row r="42" spans="1:6" ht="15" customHeight="1" x14ac:dyDescent="0.3">
      <c r="A42" s="116"/>
      <c r="B42" s="117"/>
      <c r="C42" s="117"/>
      <c r="D42" s="117"/>
      <c r="E42" s="143"/>
    </row>
    <row r="43" spans="1:6" ht="15" customHeight="1" x14ac:dyDescent="0.3">
      <c r="A43" s="116"/>
      <c r="B43" s="117"/>
      <c r="C43" s="117"/>
      <c r="D43" s="117"/>
      <c r="E43" s="143"/>
    </row>
    <row r="44" spans="1:6" ht="15" customHeight="1" x14ac:dyDescent="0.3">
      <c r="A44" s="116"/>
      <c r="B44" s="117"/>
      <c r="C44" s="117"/>
      <c r="D44" s="117"/>
      <c r="E44" s="143"/>
    </row>
    <row r="45" spans="1:6" ht="15" customHeight="1" x14ac:dyDescent="0.3">
      <c r="A45" s="116"/>
      <c r="B45" s="117"/>
      <c r="C45" s="117"/>
      <c r="D45" s="117"/>
      <c r="E45" s="143"/>
    </row>
    <row r="46" spans="1:6" ht="15" customHeight="1" x14ac:dyDescent="0.3">
      <c r="A46" s="116"/>
      <c r="B46" s="117"/>
      <c r="C46" s="117"/>
      <c r="D46" s="117"/>
      <c r="E46" s="143"/>
    </row>
    <row r="47" spans="1:6" ht="15" customHeight="1" x14ac:dyDescent="0.3">
      <c r="A47" s="116"/>
      <c r="B47" s="117"/>
      <c r="C47" s="117"/>
      <c r="D47" s="117"/>
      <c r="E47" s="143"/>
    </row>
    <row r="48" spans="1:6" ht="15" customHeight="1" x14ac:dyDescent="0.3">
      <c r="A48" s="116"/>
      <c r="B48" s="117"/>
      <c r="C48" s="117"/>
      <c r="D48" s="117"/>
      <c r="E48" s="143"/>
    </row>
    <row r="49" spans="1:5" ht="15" customHeight="1" x14ac:dyDescent="0.3">
      <c r="A49" s="116"/>
      <c r="B49" s="117"/>
      <c r="C49" s="117"/>
      <c r="D49" s="117"/>
      <c r="E49" s="143"/>
    </row>
    <row r="50" spans="1:5" ht="15" customHeight="1" x14ac:dyDescent="0.3">
      <c r="A50" s="116"/>
      <c r="B50" s="117"/>
      <c r="C50" s="117"/>
      <c r="D50" s="117"/>
      <c r="E50" s="143"/>
    </row>
    <row r="51" spans="1:5" ht="15" customHeight="1" x14ac:dyDescent="0.3">
      <c r="A51" s="116"/>
      <c r="B51" s="117"/>
      <c r="C51" s="54"/>
      <c r="D51" s="54"/>
      <c r="E51" s="74"/>
    </row>
    <row r="52" spans="1:5" ht="15" customHeight="1" x14ac:dyDescent="0.3">
      <c r="A52" s="120"/>
      <c r="B52" s="121"/>
      <c r="C52" s="54"/>
      <c r="D52" s="54"/>
      <c r="E52" s="74"/>
    </row>
    <row r="53" spans="1:5" ht="25.5" customHeight="1" x14ac:dyDescent="0.3">
      <c r="A53" s="139" t="s">
        <v>85</v>
      </c>
      <c r="B53" s="140"/>
      <c r="C53" s="54"/>
      <c r="D53" s="54"/>
      <c r="E53" s="74"/>
    </row>
    <row r="54" spans="1:5" ht="15" customHeight="1" x14ac:dyDescent="0.3">
      <c r="A54" s="141" t="s">
        <v>86</v>
      </c>
      <c r="B54" s="142"/>
      <c r="C54" s="54"/>
      <c r="D54" s="54"/>
      <c r="E54" s="74"/>
    </row>
    <row r="55" spans="1:5" ht="15" customHeight="1" x14ac:dyDescent="0.3">
      <c r="A55" s="141" t="s">
        <v>84</v>
      </c>
      <c r="B55" s="142"/>
      <c r="C55" s="54"/>
      <c r="D55" s="54"/>
      <c r="E55" s="74"/>
    </row>
    <row r="56" spans="1:5" ht="15" customHeight="1" x14ac:dyDescent="0.3">
      <c r="A56" s="75" t="s">
        <v>82</v>
      </c>
      <c r="B56" s="83"/>
      <c r="C56" s="54"/>
      <c r="D56" s="54"/>
      <c r="E56" s="74"/>
    </row>
    <row r="57" spans="1:5" ht="15" customHeight="1" x14ac:dyDescent="0.3">
      <c r="A57" s="116"/>
      <c r="B57" s="117"/>
      <c r="C57" s="54"/>
      <c r="D57" s="54"/>
      <c r="E57" s="74"/>
    </row>
    <row r="58" spans="1:5" ht="15" customHeight="1" x14ac:dyDescent="0.3">
      <c r="A58" s="116"/>
      <c r="B58" s="117"/>
      <c r="C58" s="54"/>
      <c r="D58" s="54"/>
      <c r="E58" s="74"/>
    </row>
    <row r="59" spans="1:5" ht="29.4" customHeight="1" x14ac:dyDescent="0.3">
      <c r="A59" s="120"/>
      <c r="B59" s="121"/>
      <c r="C59" s="54"/>
      <c r="D59" s="54"/>
      <c r="E59" s="74"/>
    </row>
    <row r="60" spans="1:5" ht="15" customHeight="1" x14ac:dyDescent="0.3">
      <c r="A60" s="112" t="s">
        <v>87</v>
      </c>
      <c r="B60" s="113"/>
      <c r="C60" s="54"/>
      <c r="D60" s="54"/>
      <c r="E60" s="74"/>
    </row>
    <row r="61" spans="1:5" ht="15" customHeight="1" x14ac:dyDescent="0.3">
      <c r="A61" s="114" t="s">
        <v>83</v>
      </c>
      <c r="B61" s="115"/>
      <c r="C61" s="54"/>
      <c r="D61" s="54"/>
      <c r="E61" s="74"/>
    </row>
    <row r="62" spans="1:5" ht="15" customHeight="1" x14ac:dyDescent="0.3">
      <c r="A62" s="114" t="s">
        <v>88</v>
      </c>
      <c r="B62" s="115"/>
      <c r="C62" s="54"/>
      <c r="D62" s="54"/>
      <c r="E62" s="74"/>
    </row>
    <row r="63" spans="1:5" ht="15" customHeight="1" x14ac:dyDescent="0.3">
      <c r="A63" s="116"/>
      <c r="B63" s="117"/>
      <c r="C63" s="84"/>
      <c r="D63" s="84"/>
      <c r="E63" s="74"/>
    </row>
    <row r="64" spans="1:5" ht="15" customHeight="1" x14ac:dyDescent="0.3">
      <c r="A64" s="116"/>
      <c r="B64" s="117"/>
      <c r="C64" s="84"/>
      <c r="D64" s="84"/>
      <c r="E64" s="74"/>
    </row>
    <row r="65" spans="1:5" ht="15" customHeight="1" thickBot="1" x14ac:dyDescent="0.35">
      <c r="A65" s="118"/>
      <c r="B65" s="119"/>
      <c r="C65" s="85"/>
      <c r="D65" s="85"/>
      <c r="E65" s="86"/>
    </row>
  </sheetData>
  <dataConsolidate link="1"/>
  <mergeCells count="22">
    <mergeCell ref="A57:B59"/>
    <mergeCell ref="A51:B52"/>
    <mergeCell ref="B1:E1"/>
    <mergeCell ref="A3:C3"/>
    <mergeCell ref="A4:B4"/>
    <mergeCell ref="B2:E2"/>
    <mergeCell ref="A15:C15"/>
    <mergeCell ref="A16:C16"/>
    <mergeCell ref="A14:B14"/>
    <mergeCell ref="B18:C18"/>
    <mergeCell ref="B25:C25"/>
    <mergeCell ref="B31:C31"/>
    <mergeCell ref="A53:B53"/>
    <mergeCell ref="A54:B54"/>
    <mergeCell ref="A55:B55"/>
    <mergeCell ref="A38:E50"/>
    <mergeCell ref="A60:B60"/>
    <mergeCell ref="A62:B62"/>
    <mergeCell ref="A63:B63"/>
    <mergeCell ref="A64:B64"/>
    <mergeCell ref="A65:B65"/>
    <mergeCell ref="A61:B61"/>
  </mergeCells>
  <phoneticPr fontId="18" type="noConversion"/>
  <printOptions horizontalCentered="1" verticalCentered="1"/>
  <pageMargins left="3.937007874015748E-2" right="3.937007874015748E-2" top="3.937007874015748E-2" bottom="3.937007874015748E-2" header="3.937007874015748E-2" footer="3.937007874015748E-2"/>
  <pageSetup scale="60" fitToHeight="0" orientation="portrait" r:id="rId1"/>
  <headerFooter>
    <oddHeader>&amp;RMEJORAMIENTO DE VIAS TERCIARIAS DE LOS MUNICIPIOS DEL URABA, ANTIOQUIA</oddHeader>
    <oddFooter xml:space="preserve">&amp;R&amp;P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topLeftCell="N34" workbookViewId="0">
      <selection activeCell="AA38" sqref="AA38"/>
    </sheetView>
  </sheetViews>
  <sheetFormatPr baseColWidth="10" defaultRowHeight="14.4" x14ac:dyDescent="0.3"/>
  <cols>
    <col min="3" max="10" width="11.5546875" customWidth="1"/>
    <col min="11" max="11" width="13.6640625" customWidth="1"/>
    <col min="12" max="21" width="11.5546875" customWidth="1"/>
    <col min="26" max="26" width="18.6640625" bestFit="1" customWidth="1"/>
    <col min="27" max="27" width="19" style="6" bestFit="1" customWidth="1"/>
    <col min="28" max="28" width="17.6640625" bestFit="1" customWidth="1"/>
    <col min="29" max="29" width="18" bestFit="1" customWidth="1"/>
  </cols>
  <sheetData>
    <row r="1" spans="1:27" ht="15" thickBot="1" x14ac:dyDescent="0.35">
      <c r="A1" s="144" t="s">
        <v>22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6"/>
    </row>
    <row r="2" spans="1:27" ht="15" thickBot="1" x14ac:dyDescent="0.35">
      <c r="A2" s="147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9"/>
    </row>
    <row r="3" spans="1:27" ht="26.4" customHeight="1" x14ac:dyDescent="0.3">
      <c r="A3" s="150" t="s">
        <v>24</v>
      </c>
      <c r="B3" s="152" t="s">
        <v>25</v>
      </c>
      <c r="C3" s="152" t="s">
        <v>4</v>
      </c>
      <c r="D3" s="152" t="s">
        <v>26</v>
      </c>
      <c r="E3" s="152" t="s">
        <v>27</v>
      </c>
      <c r="F3" s="152" t="s">
        <v>28</v>
      </c>
      <c r="G3" s="152"/>
      <c r="H3" s="152"/>
      <c r="I3" s="152" t="s">
        <v>5</v>
      </c>
      <c r="J3" s="152" t="s">
        <v>29</v>
      </c>
      <c r="K3" s="152" t="s">
        <v>30</v>
      </c>
      <c r="L3" s="16">
        <v>2021</v>
      </c>
      <c r="M3" s="16">
        <v>2021</v>
      </c>
      <c r="N3" s="16">
        <v>2021</v>
      </c>
      <c r="O3" s="16">
        <v>2021</v>
      </c>
      <c r="P3" s="16">
        <v>2021</v>
      </c>
      <c r="Q3" s="16">
        <v>2021</v>
      </c>
      <c r="R3" s="16">
        <v>2021</v>
      </c>
      <c r="S3" s="16">
        <v>2021</v>
      </c>
      <c r="T3" s="16">
        <v>2021</v>
      </c>
      <c r="U3" s="16">
        <v>2021</v>
      </c>
      <c r="V3" s="16">
        <v>2021</v>
      </c>
      <c r="W3" s="16">
        <v>2022</v>
      </c>
      <c r="X3" s="16">
        <v>2022</v>
      </c>
      <c r="Y3" s="16">
        <v>2022</v>
      </c>
      <c r="Z3" s="26">
        <v>2022</v>
      </c>
    </row>
    <row r="4" spans="1:27" ht="15" thickBot="1" x14ac:dyDescent="0.35">
      <c r="A4" s="151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7">
        <v>2</v>
      </c>
      <c r="M4" s="17">
        <v>3</v>
      </c>
      <c r="N4" s="17">
        <v>4</v>
      </c>
      <c r="O4" s="17">
        <v>5</v>
      </c>
      <c r="P4" s="17">
        <v>6</v>
      </c>
      <c r="Q4" s="17">
        <v>7</v>
      </c>
      <c r="R4" s="17">
        <v>8</v>
      </c>
      <c r="S4" s="17">
        <v>9</v>
      </c>
      <c r="T4" s="17">
        <v>10</v>
      </c>
      <c r="U4" s="17">
        <v>11</v>
      </c>
      <c r="V4" s="17">
        <v>12</v>
      </c>
      <c r="W4" s="17">
        <v>1</v>
      </c>
      <c r="X4" s="17">
        <v>2</v>
      </c>
      <c r="Y4" s="17">
        <v>3</v>
      </c>
      <c r="Z4" s="27">
        <v>4</v>
      </c>
    </row>
    <row r="5" spans="1:27" ht="46.95" customHeight="1" thickBot="1" x14ac:dyDescent="0.35">
      <c r="A5" s="154">
        <v>1</v>
      </c>
      <c r="B5" s="157" t="s">
        <v>31</v>
      </c>
      <c r="C5" s="157" t="s">
        <v>32</v>
      </c>
      <c r="D5" s="157" t="s">
        <v>33</v>
      </c>
      <c r="E5" s="157">
        <v>0</v>
      </c>
      <c r="F5" s="157" t="s">
        <v>34</v>
      </c>
      <c r="G5" s="157"/>
      <c r="H5" s="18" t="s">
        <v>35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0">
        <v>77439880</v>
      </c>
      <c r="Y5" s="19"/>
      <c r="Z5" s="28"/>
    </row>
    <row r="6" spans="1:27" ht="15" thickBot="1" x14ac:dyDescent="0.35">
      <c r="A6" s="155"/>
      <c r="B6" s="158"/>
      <c r="C6" s="158"/>
      <c r="D6" s="158"/>
      <c r="E6" s="158"/>
      <c r="F6" s="158"/>
      <c r="G6" s="158"/>
      <c r="H6" s="21" t="s">
        <v>36</v>
      </c>
      <c r="I6" s="22">
        <v>77439880</v>
      </c>
      <c r="J6" s="23">
        <v>1</v>
      </c>
      <c r="K6" s="22">
        <v>77439880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2">
        <v>77439880</v>
      </c>
      <c r="Y6" s="23"/>
      <c r="Z6" s="29"/>
      <c r="AA6" s="6">
        <f>SUM(L6:Z6)</f>
        <v>77439880</v>
      </c>
    </row>
    <row r="7" spans="1:27" ht="15" thickBot="1" x14ac:dyDescent="0.35">
      <c r="A7" s="156"/>
      <c r="B7" s="159"/>
      <c r="C7" s="159"/>
      <c r="D7" s="159"/>
      <c r="E7" s="159"/>
      <c r="F7" s="159"/>
      <c r="G7" s="159"/>
      <c r="H7" s="30" t="s">
        <v>37</v>
      </c>
      <c r="I7" s="31"/>
      <c r="J7" s="31">
        <v>0</v>
      </c>
      <c r="K7" s="31">
        <v>0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2"/>
      <c r="AA7" s="6">
        <f>SUM(L7:Z7)</f>
        <v>0</v>
      </c>
    </row>
    <row r="8" spans="1:27" ht="15" thickBot="1" x14ac:dyDescent="0.35">
      <c r="A8" s="144" t="s">
        <v>38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6"/>
    </row>
    <row r="9" spans="1:27" ht="15" thickBot="1" x14ac:dyDescent="0.35">
      <c r="A9" s="147" t="s">
        <v>39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9"/>
    </row>
    <row r="10" spans="1:27" ht="26.4" customHeight="1" x14ac:dyDescent="0.3">
      <c r="A10" s="150" t="s">
        <v>24</v>
      </c>
      <c r="B10" s="152" t="s">
        <v>25</v>
      </c>
      <c r="C10" s="152" t="s">
        <v>4</v>
      </c>
      <c r="D10" s="152" t="s">
        <v>26</v>
      </c>
      <c r="E10" s="152" t="s">
        <v>27</v>
      </c>
      <c r="F10" s="152" t="s">
        <v>28</v>
      </c>
      <c r="G10" s="152"/>
      <c r="H10" s="152"/>
      <c r="I10" s="152" t="s">
        <v>5</v>
      </c>
      <c r="J10" s="152" t="s">
        <v>29</v>
      </c>
      <c r="K10" s="152" t="s">
        <v>30</v>
      </c>
      <c r="L10" s="16">
        <v>2021</v>
      </c>
      <c r="M10" s="16">
        <v>2021</v>
      </c>
      <c r="N10" s="16">
        <v>2021</v>
      </c>
      <c r="O10" s="16">
        <v>2021</v>
      </c>
      <c r="P10" s="16">
        <v>2021</v>
      </c>
      <c r="Q10" s="16">
        <v>2021</v>
      </c>
      <c r="R10" s="16">
        <v>2021</v>
      </c>
      <c r="S10" s="16">
        <v>2021</v>
      </c>
      <c r="T10" s="16">
        <v>2021</v>
      </c>
      <c r="U10" s="16">
        <v>2021</v>
      </c>
      <c r="V10" s="16">
        <v>2021</v>
      </c>
      <c r="W10" s="16">
        <v>2022</v>
      </c>
      <c r="X10" s="16">
        <v>2022</v>
      </c>
      <c r="Y10" s="16">
        <v>2022</v>
      </c>
      <c r="Z10" s="26">
        <v>2022</v>
      </c>
    </row>
    <row r="11" spans="1:27" ht="15" thickBot="1" x14ac:dyDescent="0.35">
      <c r="A11" s="151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7">
        <v>2</v>
      </c>
      <c r="M11" s="17">
        <v>3</v>
      </c>
      <c r="N11" s="17">
        <v>4</v>
      </c>
      <c r="O11" s="17">
        <v>5</v>
      </c>
      <c r="P11" s="17">
        <v>6</v>
      </c>
      <c r="Q11" s="17">
        <v>7</v>
      </c>
      <c r="R11" s="17">
        <v>8</v>
      </c>
      <c r="S11" s="17">
        <v>9</v>
      </c>
      <c r="T11" s="17">
        <v>10</v>
      </c>
      <c r="U11" s="17">
        <v>11</v>
      </c>
      <c r="V11" s="17">
        <v>12</v>
      </c>
      <c r="W11" s="17">
        <v>1</v>
      </c>
      <c r="X11" s="17">
        <v>2</v>
      </c>
      <c r="Y11" s="17">
        <v>3</v>
      </c>
      <c r="Z11" s="27">
        <v>4</v>
      </c>
    </row>
    <row r="12" spans="1:27" ht="15" thickBot="1" x14ac:dyDescent="0.35">
      <c r="A12" s="154">
        <v>1</v>
      </c>
      <c r="B12" s="157" t="s">
        <v>40</v>
      </c>
      <c r="C12" s="157" t="s">
        <v>32</v>
      </c>
      <c r="D12" s="157" t="s">
        <v>41</v>
      </c>
      <c r="E12" s="157">
        <v>0</v>
      </c>
      <c r="F12" s="157" t="s">
        <v>34</v>
      </c>
      <c r="G12" s="157"/>
      <c r="H12" s="18" t="s">
        <v>35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>
        <v>13483000</v>
      </c>
      <c r="W12" s="19"/>
      <c r="X12" s="19"/>
      <c r="Y12" s="19"/>
      <c r="Z12" s="34">
        <v>110613317</v>
      </c>
    </row>
    <row r="13" spans="1:27" ht="15" thickBot="1" x14ac:dyDescent="0.35">
      <c r="A13" s="155"/>
      <c r="B13" s="158"/>
      <c r="C13" s="158"/>
      <c r="D13" s="158"/>
      <c r="E13" s="158"/>
      <c r="F13" s="158"/>
      <c r="G13" s="158"/>
      <c r="H13" s="21" t="s">
        <v>36</v>
      </c>
      <c r="I13" s="22">
        <v>124096317</v>
      </c>
      <c r="J13" s="23">
        <v>1</v>
      </c>
      <c r="K13" s="22">
        <v>124096317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2">
        <v>13483000</v>
      </c>
      <c r="W13" s="23"/>
      <c r="X13" s="23"/>
      <c r="Y13" s="23"/>
      <c r="Z13" s="35">
        <v>110613317</v>
      </c>
      <c r="AA13" s="6">
        <f>SUM(L13:Z13)</f>
        <v>124096317</v>
      </c>
    </row>
    <row r="14" spans="1:27" ht="15" thickBot="1" x14ac:dyDescent="0.35">
      <c r="A14" s="160"/>
      <c r="B14" s="161"/>
      <c r="C14" s="161"/>
      <c r="D14" s="161"/>
      <c r="E14" s="161"/>
      <c r="F14" s="161"/>
      <c r="G14" s="161"/>
      <c r="H14" s="24" t="s">
        <v>37</v>
      </c>
      <c r="I14" s="25"/>
      <c r="J14" s="25">
        <v>0</v>
      </c>
      <c r="K14" s="25">
        <v>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46">
        <v>26966000</v>
      </c>
      <c r="W14" s="46">
        <v>13483000</v>
      </c>
      <c r="X14" s="25"/>
      <c r="Y14" s="25"/>
      <c r="Z14" s="36"/>
      <c r="AA14" s="6">
        <f>SUM(L14:Z14)</f>
        <v>40449000</v>
      </c>
    </row>
    <row r="15" spans="1:27" ht="15" thickBot="1" x14ac:dyDescent="0.35">
      <c r="A15" s="147" t="s">
        <v>42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9"/>
    </row>
    <row r="16" spans="1:27" ht="26.4" customHeight="1" x14ac:dyDescent="0.3">
      <c r="A16" s="150" t="s">
        <v>24</v>
      </c>
      <c r="B16" s="152" t="s">
        <v>25</v>
      </c>
      <c r="C16" s="152" t="s">
        <v>4</v>
      </c>
      <c r="D16" s="152" t="s">
        <v>26</v>
      </c>
      <c r="E16" s="152" t="s">
        <v>27</v>
      </c>
      <c r="F16" s="152" t="s">
        <v>28</v>
      </c>
      <c r="G16" s="152"/>
      <c r="H16" s="152"/>
      <c r="I16" s="152" t="s">
        <v>5</v>
      </c>
      <c r="J16" s="152" t="s">
        <v>29</v>
      </c>
      <c r="K16" s="152" t="s">
        <v>30</v>
      </c>
      <c r="L16" s="16">
        <v>2021</v>
      </c>
      <c r="M16" s="16">
        <v>2021</v>
      </c>
      <c r="N16" s="16">
        <v>2021</v>
      </c>
      <c r="O16" s="16">
        <v>2021</v>
      </c>
      <c r="P16" s="16">
        <v>2021</v>
      </c>
      <c r="Q16" s="16">
        <v>2021</v>
      </c>
      <c r="R16" s="16">
        <v>2021</v>
      </c>
      <c r="S16" s="16">
        <v>2021</v>
      </c>
      <c r="T16" s="16">
        <v>2021</v>
      </c>
      <c r="U16" s="16">
        <v>2021</v>
      </c>
      <c r="V16" s="16">
        <v>2021</v>
      </c>
      <c r="W16" s="16">
        <v>2022</v>
      </c>
      <c r="X16" s="16">
        <v>2022</v>
      </c>
      <c r="Y16" s="16">
        <v>2022</v>
      </c>
      <c r="Z16" s="26">
        <v>2022</v>
      </c>
    </row>
    <row r="17" spans="1:27" ht="15" thickBot="1" x14ac:dyDescent="0.35">
      <c r="A17" s="151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7">
        <v>2</v>
      </c>
      <c r="M17" s="17">
        <v>3</v>
      </c>
      <c r="N17" s="17">
        <v>4</v>
      </c>
      <c r="O17" s="17">
        <v>5</v>
      </c>
      <c r="P17" s="17">
        <v>6</v>
      </c>
      <c r="Q17" s="17">
        <v>7</v>
      </c>
      <c r="R17" s="17">
        <v>8</v>
      </c>
      <c r="S17" s="17">
        <v>9</v>
      </c>
      <c r="T17" s="17">
        <v>10</v>
      </c>
      <c r="U17" s="17">
        <v>11</v>
      </c>
      <c r="V17" s="17">
        <v>12</v>
      </c>
      <c r="W17" s="17">
        <v>1</v>
      </c>
      <c r="X17" s="17">
        <v>2</v>
      </c>
      <c r="Y17" s="17">
        <v>3</v>
      </c>
      <c r="Z17" s="27">
        <v>4</v>
      </c>
    </row>
    <row r="18" spans="1:27" ht="15" thickBot="1" x14ac:dyDescent="0.35">
      <c r="A18" s="154">
        <v>1</v>
      </c>
      <c r="B18" s="157" t="s">
        <v>43</v>
      </c>
      <c r="C18" s="157" t="s">
        <v>32</v>
      </c>
      <c r="D18" s="157" t="s">
        <v>44</v>
      </c>
      <c r="E18" s="157" t="s">
        <v>45</v>
      </c>
      <c r="F18" s="157" t="s">
        <v>34</v>
      </c>
      <c r="G18" s="157"/>
      <c r="H18" s="18" t="s">
        <v>35</v>
      </c>
      <c r="I18" s="19"/>
      <c r="J18" s="19"/>
      <c r="K18" s="19"/>
      <c r="L18" s="19"/>
      <c r="M18" s="20">
        <v>83221547</v>
      </c>
      <c r="N18" s="20">
        <v>28571820</v>
      </c>
      <c r="O18" s="20">
        <v>4122313</v>
      </c>
      <c r="P18" s="20">
        <v>73348448</v>
      </c>
      <c r="Q18" s="20">
        <v>60572016</v>
      </c>
      <c r="R18" s="20">
        <v>146478943</v>
      </c>
      <c r="S18" s="20">
        <v>285484227</v>
      </c>
      <c r="T18" s="20">
        <v>297140289</v>
      </c>
      <c r="U18" s="20">
        <v>441720197</v>
      </c>
      <c r="V18" s="20">
        <v>126180977</v>
      </c>
      <c r="W18" s="20">
        <v>138799074</v>
      </c>
      <c r="X18" s="20">
        <v>151417172</v>
      </c>
      <c r="Y18" s="20">
        <v>845412544</v>
      </c>
      <c r="Z18" s="28"/>
    </row>
    <row r="19" spans="1:27" ht="15" thickBot="1" x14ac:dyDescent="0.35">
      <c r="A19" s="155"/>
      <c r="B19" s="158"/>
      <c r="C19" s="158"/>
      <c r="D19" s="158"/>
      <c r="E19" s="158"/>
      <c r="F19" s="158"/>
      <c r="G19" s="158"/>
      <c r="H19" s="21" t="s">
        <v>36</v>
      </c>
      <c r="I19" s="22">
        <v>2682469567</v>
      </c>
      <c r="J19" s="23">
        <v>1</v>
      </c>
      <c r="K19" s="22">
        <v>2682469567</v>
      </c>
      <c r="L19" s="23"/>
      <c r="M19" s="22">
        <v>83221547</v>
      </c>
      <c r="N19" s="22">
        <v>28571820</v>
      </c>
      <c r="O19" s="22">
        <v>4122313</v>
      </c>
      <c r="P19" s="22">
        <v>73348448</v>
      </c>
      <c r="Q19" s="22">
        <v>60572016</v>
      </c>
      <c r="R19" s="22">
        <v>146478943</v>
      </c>
      <c r="S19" s="22">
        <v>285484227</v>
      </c>
      <c r="T19" s="22">
        <v>297140289</v>
      </c>
      <c r="U19" s="22">
        <v>441720197</v>
      </c>
      <c r="V19" s="22">
        <v>126180977</v>
      </c>
      <c r="W19" s="22">
        <v>138799074</v>
      </c>
      <c r="X19" s="22">
        <v>151417172</v>
      </c>
      <c r="Y19" s="22">
        <v>845412544</v>
      </c>
      <c r="Z19" s="29"/>
      <c r="AA19" s="6">
        <f>SUM(L19:Z19)</f>
        <v>2682469567</v>
      </c>
    </row>
    <row r="20" spans="1:27" ht="15" thickBot="1" x14ac:dyDescent="0.35">
      <c r="A20" s="160"/>
      <c r="B20" s="161"/>
      <c r="C20" s="161"/>
      <c r="D20" s="161"/>
      <c r="E20" s="161"/>
      <c r="F20" s="161"/>
      <c r="G20" s="161"/>
      <c r="H20" s="24" t="s">
        <v>37</v>
      </c>
      <c r="I20" s="33">
        <v>640123136</v>
      </c>
      <c r="J20" s="25">
        <v>1</v>
      </c>
      <c r="K20" s="33">
        <v>640123136</v>
      </c>
      <c r="L20" s="25"/>
      <c r="M20" s="33">
        <v>83221547</v>
      </c>
      <c r="N20" s="33">
        <v>28571820</v>
      </c>
      <c r="O20" s="33">
        <v>4122313</v>
      </c>
      <c r="P20" s="33">
        <v>73348448</v>
      </c>
      <c r="Q20" s="33">
        <v>60572016</v>
      </c>
      <c r="R20" s="33">
        <v>146478943</v>
      </c>
      <c r="S20" s="33">
        <v>168292043</v>
      </c>
      <c r="T20" s="33">
        <v>26755951</v>
      </c>
      <c r="U20" s="33">
        <v>48760055</v>
      </c>
      <c r="V20" s="46">
        <v>46324565.273362316</v>
      </c>
      <c r="W20" s="46">
        <v>74080429.775677025</v>
      </c>
      <c r="X20" s="25"/>
      <c r="Y20" s="25"/>
      <c r="Z20" s="36"/>
      <c r="AA20" s="6">
        <f>SUM(L20:Z20)</f>
        <v>760528131.04903936</v>
      </c>
    </row>
    <row r="21" spans="1:27" ht="15" thickBot="1" x14ac:dyDescent="0.35">
      <c r="A21" s="147" t="s">
        <v>46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9"/>
    </row>
    <row r="22" spans="1:27" ht="26.4" customHeight="1" x14ac:dyDescent="0.3">
      <c r="A22" s="150" t="s">
        <v>24</v>
      </c>
      <c r="B22" s="152" t="s">
        <v>25</v>
      </c>
      <c r="C22" s="152" t="s">
        <v>4</v>
      </c>
      <c r="D22" s="152" t="s">
        <v>26</v>
      </c>
      <c r="E22" s="152" t="s">
        <v>27</v>
      </c>
      <c r="F22" s="152" t="s">
        <v>28</v>
      </c>
      <c r="G22" s="152"/>
      <c r="H22" s="152"/>
      <c r="I22" s="152" t="s">
        <v>5</v>
      </c>
      <c r="J22" s="152" t="s">
        <v>29</v>
      </c>
      <c r="K22" s="152" t="s">
        <v>30</v>
      </c>
      <c r="L22" s="16">
        <v>2021</v>
      </c>
      <c r="M22" s="16">
        <v>2021</v>
      </c>
      <c r="N22" s="16">
        <v>2021</v>
      </c>
      <c r="O22" s="16">
        <v>2021</v>
      </c>
      <c r="P22" s="16">
        <v>2021</v>
      </c>
      <c r="Q22" s="16">
        <v>2021</v>
      </c>
      <c r="R22" s="16">
        <v>2021</v>
      </c>
      <c r="S22" s="16">
        <v>2021</v>
      </c>
      <c r="T22" s="16">
        <v>2021</v>
      </c>
      <c r="U22" s="16">
        <v>2021</v>
      </c>
      <c r="V22" s="16">
        <v>2021</v>
      </c>
      <c r="W22" s="16">
        <v>2022</v>
      </c>
      <c r="X22" s="16">
        <v>2022</v>
      </c>
      <c r="Y22" s="16">
        <v>2022</v>
      </c>
      <c r="Z22" s="26">
        <v>2022</v>
      </c>
    </row>
    <row r="23" spans="1:27" ht="15" thickBot="1" x14ac:dyDescent="0.35">
      <c r="A23" s="151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7">
        <v>2</v>
      </c>
      <c r="M23" s="17">
        <v>3</v>
      </c>
      <c r="N23" s="17">
        <v>4</v>
      </c>
      <c r="O23" s="17">
        <v>5</v>
      </c>
      <c r="P23" s="17">
        <v>6</v>
      </c>
      <c r="Q23" s="17">
        <v>7</v>
      </c>
      <c r="R23" s="17">
        <v>8</v>
      </c>
      <c r="S23" s="17">
        <v>9</v>
      </c>
      <c r="T23" s="17">
        <v>10</v>
      </c>
      <c r="U23" s="17">
        <v>11</v>
      </c>
      <c r="V23" s="17">
        <v>12</v>
      </c>
      <c r="W23" s="17">
        <v>1</v>
      </c>
      <c r="X23" s="17">
        <v>2</v>
      </c>
      <c r="Y23" s="17">
        <v>3</v>
      </c>
      <c r="Z23" s="27">
        <v>4</v>
      </c>
    </row>
    <row r="24" spans="1:27" ht="15" thickBot="1" x14ac:dyDescent="0.35">
      <c r="A24" s="154">
        <v>1</v>
      </c>
      <c r="B24" s="157" t="s">
        <v>47</v>
      </c>
      <c r="C24" s="157" t="s">
        <v>32</v>
      </c>
      <c r="D24" s="157" t="s">
        <v>48</v>
      </c>
      <c r="E24" s="157" t="s">
        <v>49</v>
      </c>
      <c r="F24" s="157" t="s">
        <v>34</v>
      </c>
      <c r="G24" s="157"/>
      <c r="H24" s="18" t="s">
        <v>35</v>
      </c>
      <c r="I24" s="19"/>
      <c r="J24" s="19"/>
      <c r="K24" s="19"/>
      <c r="L24" s="19"/>
      <c r="M24" s="19"/>
      <c r="N24" s="19"/>
      <c r="O24" s="20">
        <v>152893</v>
      </c>
      <c r="P24" s="19"/>
      <c r="Q24" s="20">
        <v>305787</v>
      </c>
      <c r="R24" s="19"/>
      <c r="S24" s="20">
        <v>428101</v>
      </c>
      <c r="T24" s="19"/>
      <c r="U24" s="19"/>
      <c r="V24" s="20">
        <v>79505</v>
      </c>
      <c r="W24" s="20">
        <v>87455</v>
      </c>
      <c r="X24" s="20">
        <v>628086</v>
      </c>
      <c r="Y24" s="19"/>
      <c r="Z24" s="28"/>
    </row>
    <row r="25" spans="1:27" ht="15" thickBot="1" x14ac:dyDescent="0.35">
      <c r="A25" s="155"/>
      <c r="B25" s="158"/>
      <c r="C25" s="158"/>
      <c r="D25" s="158"/>
      <c r="E25" s="158"/>
      <c r="F25" s="158"/>
      <c r="G25" s="158"/>
      <c r="H25" s="21" t="s">
        <v>36</v>
      </c>
      <c r="I25" s="22">
        <v>1681827</v>
      </c>
      <c r="J25" s="23">
        <v>1</v>
      </c>
      <c r="K25" s="22">
        <v>1681827</v>
      </c>
      <c r="L25" s="23"/>
      <c r="M25" s="23"/>
      <c r="N25" s="23"/>
      <c r="O25" s="22">
        <v>152893</v>
      </c>
      <c r="P25" s="23"/>
      <c r="Q25" s="22">
        <v>305787</v>
      </c>
      <c r="R25" s="23"/>
      <c r="S25" s="22">
        <v>428101</v>
      </c>
      <c r="T25" s="23"/>
      <c r="U25" s="23"/>
      <c r="V25" s="22">
        <v>79505</v>
      </c>
      <c r="W25" s="22">
        <v>87455</v>
      </c>
      <c r="X25" s="22">
        <v>628086</v>
      </c>
      <c r="Y25" s="23"/>
      <c r="Z25" s="29"/>
      <c r="AA25" s="6">
        <f>SUM(L25:Z25)</f>
        <v>1681827</v>
      </c>
    </row>
    <row r="26" spans="1:27" ht="15" thickBot="1" x14ac:dyDescent="0.35">
      <c r="A26" s="160"/>
      <c r="B26" s="161"/>
      <c r="C26" s="161"/>
      <c r="D26" s="161"/>
      <c r="E26" s="161"/>
      <c r="F26" s="161"/>
      <c r="G26" s="161"/>
      <c r="H26" s="24" t="s">
        <v>37</v>
      </c>
      <c r="I26" s="33">
        <v>1528934</v>
      </c>
      <c r="J26" s="25">
        <v>1</v>
      </c>
      <c r="K26" s="33">
        <v>1528934</v>
      </c>
      <c r="L26" s="25"/>
      <c r="M26" s="25"/>
      <c r="N26" s="25"/>
      <c r="O26" s="33">
        <v>152893</v>
      </c>
      <c r="P26" s="25"/>
      <c r="Q26" s="33">
        <v>305787</v>
      </c>
      <c r="R26" s="25"/>
      <c r="S26" s="33">
        <v>917360</v>
      </c>
      <c r="T26" s="25"/>
      <c r="U26" s="33">
        <v>152894</v>
      </c>
      <c r="V26" s="46">
        <v>152893.33484727272</v>
      </c>
      <c r="W26" s="25"/>
      <c r="X26" s="25"/>
      <c r="Y26" s="25"/>
      <c r="Z26" s="36"/>
      <c r="AA26" s="6">
        <f>SUM(L26:Z26)</f>
        <v>1681827.3348472728</v>
      </c>
    </row>
    <row r="27" spans="1:27" ht="15" thickBot="1" x14ac:dyDescent="0.35">
      <c r="A27" s="147" t="s">
        <v>50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9"/>
    </row>
    <row r="28" spans="1:27" ht="26.4" customHeight="1" x14ac:dyDescent="0.3">
      <c r="A28" s="150" t="s">
        <v>24</v>
      </c>
      <c r="B28" s="152" t="s">
        <v>25</v>
      </c>
      <c r="C28" s="152" t="s">
        <v>4</v>
      </c>
      <c r="D28" s="152" t="s">
        <v>26</v>
      </c>
      <c r="E28" s="152" t="s">
        <v>27</v>
      </c>
      <c r="F28" s="152" t="s">
        <v>28</v>
      </c>
      <c r="G28" s="152"/>
      <c r="H28" s="152"/>
      <c r="I28" s="152" t="s">
        <v>5</v>
      </c>
      <c r="J28" s="152" t="s">
        <v>29</v>
      </c>
      <c r="K28" s="152" t="s">
        <v>30</v>
      </c>
      <c r="L28" s="16">
        <v>2021</v>
      </c>
      <c r="M28" s="16">
        <v>2021</v>
      </c>
      <c r="N28" s="16">
        <v>2021</v>
      </c>
      <c r="O28" s="16">
        <v>2021</v>
      </c>
      <c r="P28" s="16">
        <v>2021</v>
      </c>
      <c r="Q28" s="16">
        <v>2021</v>
      </c>
      <c r="R28" s="16">
        <v>2021</v>
      </c>
      <c r="S28" s="16">
        <v>2021</v>
      </c>
      <c r="T28" s="16">
        <v>2021</v>
      </c>
      <c r="U28" s="16">
        <v>2021</v>
      </c>
      <c r="V28" s="16">
        <v>2021</v>
      </c>
      <c r="W28" s="16">
        <v>2022</v>
      </c>
      <c r="X28" s="16">
        <v>2022</v>
      </c>
      <c r="Y28" s="16">
        <v>2022</v>
      </c>
      <c r="Z28" s="26">
        <v>2022</v>
      </c>
    </row>
    <row r="29" spans="1:27" ht="15" thickBot="1" x14ac:dyDescent="0.35">
      <c r="A29" s="151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7">
        <v>2</v>
      </c>
      <c r="M29" s="17">
        <v>3</v>
      </c>
      <c r="N29" s="17">
        <v>4</v>
      </c>
      <c r="O29" s="17">
        <v>5</v>
      </c>
      <c r="P29" s="17">
        <v>6</v>
      </c>
      <c r="Q29" s="17">
        <v>7</v>
      </c>
      <c r="R29" s="17">
        <v>8</v>
      </c>
      <c r="S29" s="17">
        <v>9</v>
      </c>
      <c r="T29" s="17">
        <v>10</v>
      </c>
      <c r="U29" s="17">
        <v>11</v>
      </c>
      <c r="V29" s="17">
        <v>12</v>
      </c>
      <c r="W29" s="17">
        <v>1</v>
      </c>
      <c r="X29" s="17">
        <v>2</v>
      </c>
      <c r="Y29" s="17">
        <v>3</v>
      </c>
      <c r="Z29" s="27">
        <v>4</v>
      </c>
    </row>
    <row r="30" spans="1:27" ht="27.6" customHeight="1" thickBot="1" x14ac:dyDescent="0.35">
      <c r="A30" s="154">
        <v>1</v>
      </c>
      <c r="B30" s="157" t="s">
        <v>51</v>
      </c>
      <c r="C30" s="157" t="s">
        <v>32</v>
      </c>
      <c r="D30" s="157" t="s">
        <v>52</v>
      </c>
      <c r="E30" s="157" t="s">
        <v>53</v>
      </c>
      <c r="F30" s="157" t="s">
        <v>34</v>
      </c>
      <c r="G30" s="157"/>
      <c r="H30" s="18" t="s">
        <v>35</v>
      </c>
      <c r="I30" s="19"/>
      <c r="J30" s="19"/>
      <c r="K30" s="19"/>
      <c r="L30" s="19"/>
      <c r="M30" s="20">
        <v>966088951</v>
      </c>
      <c r="N30" s="20">
        <v>1705485459</v>
      </c>
      <c r="O30" s="20">
        <v>1001152961</v>
      </c>
      <c r="P30" s="20">
        <v>1116538819</v>
      </c>
      <c r="Q30" s="20">
        <v>652694615</v>
      </c>
      <c r="R30" s="20">
        <v>1505132065</v>
      </c>
      <c r="S30" s="20">
        <v>892018227</v>
      </c>
      <c r="T30" s="20">
        <v>1257080909</v>
      </c>
      <c r="U30" s="20">
        <v>2640879435</v>
      </c>
      <c r="V30" s="20">
        <v>937255492</v>
      </c>
      <c r="W30" s="20">
        <v>1030981041</v>
      </c>
      <c r="X30" s="20">
        <v>1124706590</v>
      </c>
      <c r="Y30" s="20">
        <v>6279611795</v>
      </c>
      <c r="Z30" s="28"/>
    </row>
    <row r="31" spans="1:27" ht="15" thickBot="1" x14ac:dyDescent="0.35">
      <c r="A31" s="155"/>
      <c r="B31" s="158"/>
      <c r="C31" s="158"/>
      <c r="D31" s="158"/>
      <c r="E31" s="158"/>
      <c r="F31" s="158"/>
      <c r="G31" s="158"/>
      <c r="H31" s="21" t="s">
        <v>36</v>
      </c>
      <c r="I31" s="22">
        <v>21109626359</v>
      </c>
      <c r="J31" s="23">
        <v>1</v>
      </c>
      <c r="K31" s="22">
        <v>21109626359</v>
      </c>
      <c r="L31" s="23"/>
      <c r="M31" s="22">
        <v>966088951</v>
      </c>
      <c r="N31" s="22">
        <v>1705485459</v>
      </c>
      <c r="O31" s="22">
        <v>1001152961</v>
      </c>
      <c r="P31" s="22">
        <v>1116538819</v>
      </c>
      <c r="Q31" s="22">
        <v>652694615</v>
      </c>
      <c r="R31" s="22">
        <v>1505132065</v>
      </c>
      <c r="S31" s="22">
        <v>892018227</v>
      </c>
      <c r="T31" s="22">
        <v>1257080909</v>
      </c>
      <c r="U31" s="22">
        <v>2640879435</v>
      </c>
      <c r="V31" s="22">
        <v>937255492</v>
      </c>
      <c r="W31" s="22">
        <v>1030981041</v>
      </c>
      <c r="X31" s="22">
        <v>1124706590</v>
      </c>
      <c r="Y31" s="22">
        <v>6279611795</v>
      </c>
      <c r="Z31" s="29"/>
      <c r="AA31" s="6">
        <f>SUM(L31:Z31)</f>
        <v>21109626359</v>
      </c>
    </row>
    <row r="32" spans="1:27" ht="15" thickBot="1" x14ac:dyDescent="0.35">
      <c r="A32" s="160"/>
      <c r="B32" s="161"/>
      <c r="C32" s="161"/>
      <c r="D32" s="161"/>
      <c r="E32" s="161"/>
      <c r="F32" s="161"/>
      <c r="G32" s="161"/>
      <c r="H32" s="24" t="s">
        <v>37</v>
      </c>
      <c r="I32" s="33">
        <v>9985074020</v>
      </c>
      <c r="J32" s="25">
        <v>1</v>
      </c>
      <c r="K32" s="33">
        <v>9985074020</v>
      </c>
      <c r="L32" s="25"/>
      <c r="M32" s="33">
        <v>966088951</v>
      </c>
      <c r="N32" s="33">
        <v>1705485459</v>
      </c>
      <c r="O32" s="33">
        <v>1001152961</v>
      </c>
      <c r="P32" s="33">
        <v>1116538819</v>
      </c>
      <c r="Q32" s="33">
        <v>652694615</v>
      </c>
      <c r="R32" s="33">
        <v>1505132065</v>
      </c>
      <c r="S32" s="33">
        <v>1030777210</v>
      </c>
      <c r="T32" s="33">
        <v>991830816</v>
      </c>
      <c r="U32" s="33">
        <v>1015373124</v>
      </c>
      <c r="V32" s="46">
        <v>1726646452.1256266</v>
      </c>
      <c r="W32" s="46">
        <v>891606621.93936658</v>
      </c>
      <c r="X32" s="25"/>
      <c r="Y32" s="25"/>
      <c r="Z32" s="36"/>
      <c r="AA32" s="6">
        <f>SUM(L32:Z32)</f>
        <v>12603327094.064993</v>
      </c>
    </row>
    <row r="33" spans="1:27" ht="15" thickBot="1" x14ac:dyDescent="0.35">
      <c r="A33" s="147" t="s">
        <v>54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9"/>
    </row>
    <row r="34" spans="1:27" ht="26.4" customHeight="1" x14ac:dyDescent="0.3">
      <c r="A34" s="150" t="s">
        <v>24</v>
      </c>
      <c r="B34" s="152" t="s">
        <v>25</v>
      </c>
      <c r="C34" s="152" t="s">
        <v>4</v>
      </c>
      <c r="D34" s="152" t="s">
        <v>26</v>
      </c>
      <c r="E34" s="152" t="s">
        <v>27</v>
      </c>
      <c r="F34" s="152" t="s">
        <v>28</v>
      </c>
      <c r="G34" s="152"/>
      <c r="H34" s="152"/>
      <c r="I34" s="152" t="s">
        <v>5</v>
      </c>
      <c r="J34" s="152" t="s">
        <v>29</v>
      </c>
      <c r="K34" s="152" t="s">
        <v>30</v>
      </c>
      <c r="L34" s="16">
        <v>2021</v>
      </c>
      <c r="M34" s="16">
        <v>2021</v>
      </c>
      <c r="N34" s="16">
        <v>2021</v>
      </c>
      <c r="O34" s="16">
        <v>2021</v>
      </c>
      <c r="P34" s="16">
        <v>2021</v>
      </c>
      <c r="Q34" s="16">
        <v>2021</v>
      </c>
      <c r="R34" s="16">
        <v>2021</v>
      </c>
      <c r="S34" s="16">
        <v>2021</v>
      </c>
      <c r="T34" s="16">
        <v>2021</v>
      </c>
      <c r="U34" s="16">
        <v>2021</v>
      </c>
      <c r="V34" s="16">
        <v>2021</v>
      </c>
      <c r="W34" s="16">
        <v>2022</v>
      </c>
      <c r="X34" s="16">
        <v>2022</v>
      </c>
      <c r="Y34" s="16">
        <v>2022</v>
      </c>
      <c r="Z34" s="26">
        <v>2022</v>
      </c>
    </row>
    <row r="35" spans="1:27" ht="15" thickBot="1" x14ac:dyDescent="0.35">
      <c r="A35" s="151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7">
        <v>2</v>
      </c>
      <c r="M35" s="17">
        <v>3</v>
      </c>
      <c r="N35" s="17">
        <v>4</v>
      </c>
      <c r="O35" s="17">
        <v>5</v>
      </c>
      <c r="P35" s="17">
        <v>6</v>
      </c>
      <c r="Q35" s="17">
        <v>7</v>
      </c>
      <c r="R35" s="17">
        <v>8</v>
      </c>
      <c r="S35" s="17">
        <v>9</v>
      </c>
      <c r="T35" s="17">
        <v>10</v>
      </c>
      <c r="U35" s="17">
        <v>11</v>
      </c>
      <c r="V35" s="17">
        <v>12</v>
      </c>
      <c r="W35" s="17">
        <v>1</v>
      </c>
      <c r="X35" s="17">
        <v>2</v>
      </c>
      <c r="Y35" s="17">
        <v>3</v>
      </c>
      <c r="Z35" s="27">
        <v>4</v>
      </c>
    </row>
    <row r="36" spans="1:27" ht="15" thickBot="1" x14ac:dyDescent="0.35">
      <c r="A36" s="154">
        <v>1</v>
      </c>
      <c r="B36" s="157" t="s">
        <v>16</v>
      </c>
      <c r="C36" s="157" t="s">
        <v>32</v>
      </c>
      <c r="D36" s="157">
        <v>0</v>
      </c>
      <c r="E36" s="157">
        <v>0</v>
      </c>
      <c r="F36" s="157" t="s">
        <v>34</v>
      </c>
      <c r="G36" s="157"/>
      <c r="H36" s="18" t="s">
        <v>35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28"/>
    </row>
    <row r="37" spans="1:27" ht="15" thickBot="1" x14ac:dyDescent="0.35">
      <c r="A37" s="155"/>
      <c r="B37" s="158"/>
      <c r="C37" s="158"/>
      <c r="D37" s="158"/>
      <c r="E37" s="158"/>
      <c r="F37" s="158"/>
      <c r="G37" s="158"/>
      <c r="H37" s="21" t="s">
        <v>36</v>
      </c>
      <c r="I37" s="22">
        <v>1831296154</v>
      </c>
      <c r="J37" s="23">
        <v>1</v>
      </c>
      <c r="K37" s="22">
        <v>1831296154</v>
      </c>
      <c r="L37" s="22">
        <v>166978093</v>
      </c>
      <c r="M37" s="22">
        <v>140792008</v>
      </c>
      <c r="N37" s="22">
        <v>158287416</v>
      </c>
      <c r="O37" s="22">
        <v>160632232</v>
      </c>
      <c r="P37" s="22">
        <v>157932577</v>
      </c>
      <c r="Q37" s="22">
        <v>164000000</v>
      </c>
      <c r="R37" s="22">
        <v>172000000</v>
      </c>
      <c r="S37" s="22">
        <v>172000000</v>
      </c>
      <c r="T37" s="22">
        <v>538673828</v>
      </c>
      <c r="U37" s="23"/>
      <c r="V37" s="23"/>
      <c r="W37" s="23"/>
      <c r="X37" s="23"/>
      <c r="Y37" s="23"/>
      <c r="Z37" s="29"/>
      <c r="AA37" s="6">
        <f>SUM(L37:Z37)</f>
        <v>1831296154</v>
      </c>
    </row>
    <row r="38" spans="1:27" ht="15" thickBot="1" x14ac:dyDescent="0.35">
      <c r="A38" s="160"/>
      <c r="B38" s="161"/>
      <c r="C38" s="161"/>
      <c r="D38" s="161"/>
      <c r="E38" s="161"/>
      <c r="F38" s="161"/>
      <c r="G38" s="161"/>
      <c r="H38" s="24" t="s">
        <v>37</v>
      </c>
      <c r="I38" s="33">
        <v>1450538816</v>
      </c>
      <c r="J38" s="25">
        <v>1</v>
      </c>
      <c r="K38" s="33">
        <v>1450538816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41"/>
      <c r="W38" s="25"/>
      <c r="X38" s="33">
        <v>1450538816</v>
      </c>
      <c r="Y38" s="25"/>
      <c r="Z38" s="36"/>
      <c r="AA38" s="6">
        <f>SUM(L38:Z38)</f>
        <v>1450538816</v>
      </c>
    </row>
    <row r="39" spans="1:27" ht="15" thickBot="1" x14ac:dyDescent="0.35">
      <c r="A39" s="147" t="s">
        <v>55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9"/>
    </row>
    <row r="40" spans="1:27" ht="26.4" customHeight="1" x14ac:dyDescent="0.3">
      <c r="A40" s="150" t="s">
        <v>24</v>
      </c>
      <c r="B40" s="152" t="s">
        <v>25</v>
      </c>
      <c r="C40" s="152" t="s">
        <v>4</v>
      </c>
      <c r="D40" s="152" t="s">
        <v>26</v>
      </c>
      <c r="E40" s="152" t="s">
        <v>27</v>
      </c>
      <c r="F40" s="152" t="s">
        <v>28</v>
      </c>
      <c r="G40" s="152"/>
      <c r="H40" s="152"/>
      <c r="I40" s="152" t="s">
        <v>5</v>
      </c>
      <c r="J40" s="152" t="s">
        <v>29</v>
      </c>
      <c r="K40" s="152" t="s">
        <v>30</v>
      </c>
      <c r="L40" s="16">
        <v>2021</v>
      </c>
      <c r="M40" s="16">
        <v>2021</v>
      </c>
      <c r="N40" s="16">
        <v>2021</v>
      </c>
      <c r="O40" s="16">
        <v>2021</v>
      </c>
      <c r="P40" s="16">
        <v>2021</v>
      </c>
      <c r="Q40" s="16">
        <v>2021</v>
      </c>
      <c r="R40" s="16">
        <v>2021</v>
      </c>
      <c r="S40" s="16">
        <v>2021</v>
      </c>
      <c r="T40" s="16">
        <v>2021</v>
      </c>
      <c r="U40" s="16">
        <v>2021</v>
      </c>
      <c r="V40" s="16">
        <v>2021</v>
      </c>
      <c r="W40" s="16">
        <v>2022</v>
      </c>
      <c r="X40" s="16">
        <v>2022</v>
      </c>
      <c r="Y40" s="16">
        <v>2022</v>
      </c>
      <c r="Z40" s="26">
        <v>2022</v>
      </c>
    </row>
    <row r="41" spans="1:27" ht="15" thickBot="1" x14ac:dyDescent="0.35">
      <c r="A41" s="151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7">
        <v>2</v>
      </c>
      <c r="M41" s="17">
        <v>3</v>
      </c>
      <c r="N41" s="17">
        <v>4</v>
      </c>
      <c r="O41" s="17">
        <v>5</v>
      </c>
      <c r="P41" s="17">
        <v>6</v>
      </c>
      <c r="Q41" s="17">
        <v>7</v>
      </c>
      <c r="R41" s="17">
        <v>8</v>
      </c>
      <c r="S41" s="17">
        <v>9</v>
      </c>
      <c r="T41" s="17">
        <v>10</v>
      </c>
      <c r="U41" s="17">
        <v>11</v>
      </c>
      <c r="V41" s="17">
        <v>12</v>
      </c>
      <c r="W41" s="17">
        <v>1</v>
      </c>
      <c r="X41" s="17">
        <v>2</v>
      </c>
      <c r="Y41" s="17">
        <v>3</v>
      </c>
      <c r="Z41" s="27">
        <v>4</v>
      </c>
    </row>
    <row r="42" spans="1:27" ht="15" thickBot="1" x14ac:dyDescent="0.35">
      <c r="A42" s="154">
        <v>1</v>
      </c>
      <c r="B42" s="157" t="s">
        <v>56</v>
      </c>
      <c r="C42" s="157" t="s">
        <v>32</v>
      </c>
      <c r="D42" s="157" t="s">
        <v>57</v>
      </c>
      <c r="E42" s="157">
        <v>0</v>
      </c>
      <c r="F42" s="157" t="s">
        <v>34</v>
      </c>
      <c r="G42" s="157"/>
      <c r="H42" s="18" t="s">
        <v>35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>
        <v>263719985</v>
      </c>
      <c r="Y42" s="19"/>
      <c r="Z42" s="28"/>
    </row>
    <row r="43" spans="1:27" ht="15" thickBot="1" x14ac:dyDescent="0.35">
      <c r="A43" s="155"/>
      <c r="B43" s="158"/>
      <c r="C43" s="158"/>
      <c r="D43" s="158"/>
      <c r="E43" s="158"/>
      <c r="F43" s="158"/>
      <c r="G43" s="158"/>
      <c r="H43" s="21" t="s">
        <v>36</v>
      </c>
      <c r="I43" s="22">
        <v>263719985</v>
      </c>
      <c r="J43" s="23">
        <v>1</v>
      </c>
      <c r="K43" s="22">
        <v>263719985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2">
        <v>263719985</v>
      </c>
      <c r="Y43" s="23"/>
      <c r="Z43" s="29"/>
      <c r="AA43" s="6">
        <f>SUM(L43:Z43)</f>
        <v>263719985</v>
      </c>
    </row>
    <row r="44" spans="1:27" ht="15" thickBot="1" x14ac:dyDescent="0.35">
      <c r="A44" s="160"/>
      <c r="B44" s="161"/>
      <c r="C44" s="161"/>
      <c r="D44" s="161"/>
      <c r="E44" s="161"/>
      <c r="F44" s="161"/>
      <c r="G44" s="161"/>
      <c r="H44" s="24" t="s">
        <v>37</v>
      </c>
      <c r="I44" s="25"/>
      <c r="J44" s="25">
        <v>0</v>
      </c>
      <c r="K44" s="25">
        <v>0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>
        <v>101506881</v>
      </c>
      <c r="W44" s="25"/>
      <c r="X44" s="25"/>
      <c r="Y44" s="25"/>
      <c r="Z44" s="36"/>
      <c r="AA44" s="6">
        <f>SUM(L44:Z44)</f>
        <v>101506881</v>
      </c>
    </row>
    <row r="45" spans="1:27" ht="15" thickBot="1" x14ac:dyDescent="0.35">
      <c r="A45" s="147" t="s">
        <v>58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9"/>
    </row>
    <row r="46" spans="1:27" ht="26.4" customHeight="1" x14ac:dyDescent="0.3">
      <c r="A46" s="150" t="s">
        <v>24</v>
      </c>
      <c r="B46" s="152" t="s">
        <v>25</v>
      </c>
      <c r="C46" s="152" t="s">
        <v>4</v>
      </c>
      <c r="D46" s="152" t="s">
        <v>26</v>
      </c>
      <c r="E46" s="152" t="s">
        <v>27</v>
      </c>
      <c r="F46" s="152" t="s">
        <v>28</v>
      </c>
      <c r="G46" s="152"/>
      <c r="H46" s="152"/>
      <c r="I46" s="152" t="s">
        <v>5</v>
      </c>
      <c r="J46" s="152" t="s">
        <v>29</v>
      </c>
      <c r="K46" s="152" t="s">
        <v>30</v>
      </c>
      <c r="L46" s="16">
        <v>2021</v>
      </c>
      <c r="M46" s="16">
        <v>2021</v>
      </c>
      <c r="N46" s="16">
        <v>2021</v>
      </c>
      <c r="O46" s="16">
        <v>2021</v>
      </c>
      <c r="P46" s="16">
        <v>2021</v>
      </c>
      <c r="Q46" s="16">
        <v>2021</v>
      </c>
      <c r="R46" s="16">
        <v>2021</v>
      </c>
      <c r="S46" s="16">
        <v>2021</v>
      </c>
      <c r="T46" s="16">
        <v>2021</v>
      </c>
      <c r="U46" s="16">
        <v>2021</v>
      </c>
      <c r="V46" s="16">
        <v>2021</v>
      </c>
      <c r="W46" s="16">
        <v>2022</v>
      </c>
      <c r="X46" s="16">
        <v>2022</v>
      </c>
      <c r="Y46" s="16">
        <v>2022</v>
      </c>
      <c r="Z46" s="26">
        <v>2022</v>
      </c>
    </row>
    <row r="47" spans="1:27" ht="15" thickBot="1" x14ac:dyDescent="0.35">
      <c r="A47" s="151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7">
        <v>2</v>
      </c>
      <c r="M47" s="17">
        <v>3</v>
      </c>
      <c r="N47" s="17">
        <v>4</v>
      </c>
      <c r="O47" s="17">
        <v>5</v>
      </c>
      <c r="P47" s="17">
        <v>6</v>
      </c>
      <c r="Q47" s="17">
        <v>7</v>
      </c>
      <c r="R47" s="17">
        <v>8</v>
      </c>
      <c r="S47" s="17">
        <v>9</v>
      </c>
      <c r="T47" s="17">
        <v>10</v>
      </c>
      <c r="U47" s="17">
        <v>11</v>
      </c>
      <c r="V47" s="17">
        <v>12</v>
      </c>
      <c r="W47" s="17">
        <v>1</v>
      </c>
      <c r="X47" s="17">
        <v>2</v>
      </c>
      <c r="Y47" s="17">
        <v>3</v>
      </c>
      <c r="Z47" s="27">
        <v>4</v>
      </c>
    </row>
    <row r="48" spans="1:27" ht="18" customHeight="1" thickBot="1" x14ac:dyDescent="0.35">
      <c r="A48" s="154">
        <v>1</v>
      </c>
      <c r="B48" s="157" t="s">
        <v>59</v>
      </c>
      <c r="C48" s="157" t="s">
        <v>32</v>
      </c>
      <c r="D48" s="157" t="s">
        <v>60</v>
      </c>
      <c r="E48" s="157">
        <v>0</v>
      </c>
      <c r="F48" s="157" t="s">
        <v>34</v>
      </c>
      <c r="G48" s="157"/>
      <c r="H48" s="18" t="s">
        <v>35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>
        <v>268494001</v>
      </c>
      <c r="Y48" s="19"/>
      <c r="Z48" s="28"/>
    </row>
    <row r="49" spans="1:29" ht="15" thickBot="1" x14ac:dyDescent="0.35">
      <c r="A49" s="155"/>
      <c r="B49" s="158"/>
      <c r="C49" s="158"/>
      <c r="D49" s="158"/>
      <c r="E49" s="158"/>
      <c r="F49" s="158"/>
      <c r="G49" s="158"/>
      <c r="H49" s="21" t="s">
        <v>36</v>
      </c>
      <c r="I49" s="22">
        <v>268494001</v>
      </c>
      <c r="J49" s="23">
        <v>1</v>
      </c>
      <c r="K49" s="22">
        <v>268494001</v>
      </c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2">
        <v>268494001</v>
      </c>
      <c r="Y49" s="23"/>
      <c r="Z49" s="29"/>
      <c r="AA49" s="6">
        <f>SUM(L49:Z49)</f>
        <v>268494001</v>
      </c>
    </row>
    <row r="50" spans="1:29" ht="15" thickBot="1" x14ac:dyDescent="0.35">
      <c r="A50" s="160"/>
      <c r="B50" s="161"/>
      <c r="C50" s="161"/>
      <c r="D50" s="161"/>
      <c r="E50" s="161"/>
      <c r="F50" s="161"/>
      <c r="G50" s="161"/>
      <c r="H50" s="24" t="s">
        <v>37</v>
      </c>
      <c r="I50" s="25"/>
      <c r="J50" s="25">
        <v>0</v>
      </c>
      <c r="K50" s="25">
        <v>0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46">
        <v>96888986</v>
      </c>
      <c r="W50" s="25"/>
      <c r="X50" s="25"/>
      <c r="Y50" s="25"/>
      <c r="Z50" s="36"/>
      <c r="AA50" s="6">
        <f>SUM(L50:Z50)</f>
        <v>96888986</v>
      </c>
    </row>
    <row r="51" spans="1:29" ht="15" thickBot="1" x14ac:dyDescent="0.35">
      <c r="A51" s="147" t="s">
        <v>61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9"/>
    </row>
    <row r="52" spans="1:29" ht="26.4" customHeight="1" x14ac:dyDescent="0.3">
      <c r="A52" s="150" t="s">
        <v>24</v>
      </c>
      <c r="B52" s="152" t="s">
        <v>25</v>
      </c>
      <c r="C52" s="152" t="s">
        <v>4</v>
      </c>
      <c r="D52" s="152" t="s">
        <v>26</v>
      </c>
      <c r="E52" s="152" t="s">
        <v>27</v>
      </c>
      <c r="F52" s="152" t="s">
        <v>28</v>
      </c>
      <c r="G52" s="152"/>
      <c r="H52" s="152"/>
      <c r="I52" s="152" t="s">
        <v>5</v>
      </c>
      <c r="J52" s="152" t="s">
        <v>29</v>
      </c>
      <c r="K52" s="152" t="s">
        <v>30</v>
      </c>
      <c r="L52" s="16">
        <v>2021</v>
      </c>
      <c r="M52" s="16">
        <v>2021</v>
      </c>
      <c r="N52" s="16">
        <v>2021</v>
      </c>
      <c r="O52" s="16">
        <v>2021</v>
      </c>
      <c r="P52" s="16">
        <v>2021</v>
      </c>
      <c r="Q52" s="16">
        <v>2021</v>
      </c>
      <c r="R52" s="16">
        <v>2021</v>
      </c>
      <c r="S52" s="16">
        <v>2021</v>
      </c>
      <c r="T52" s="16">
        <v>2021</v>
      </c>
      <c r="U52" s="16">
        <v>2021</v>
      </c>
      <c r="V52" s="16">
        <v>2021</v>
      </c>
      <c r="W52" s="16">
        <v>2022</v>
      </c>
      <c r="X52" s="16">
        <v>2022</v>
      </c>
      <c r="Y52" s="16">
        <v>2022</v>
      </c>
      <c r="Z52" s="26">
        <v>2022</v>
      </c>
    </row>
    <row r="53" spans="1:29" ht="15" thickBot="1" x14ac:dyDescent="0.35">
      <c r="A53" s="151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7">
        <v>2</v>
      </c>
      <c r="M53" s="17">
        <v>3</v>
      </c>
      <c r="N53" s="17">
        <v>4</v>
      </c>
      <c r="O53" s="17">
        <v>5</v>
      </c>
      <c r="P53" s="17">
        <v>6</v>
      </c>
      <c r="Q53" s="17">
        <v>7</v>
      </c>
      <c r="R53" s="17">
        <v>8</v>
      </c>
      <c r="S53" s="17">
        <v>9</v>
      </c>
      <c r="T53" s="17">
        <v>10</v>
      </c>
      <c r="U53" s="17">
        <v>11</v>
      </c>
      <c r="V53" s="17">
        <v>12</v>
      </c>
      <c r="W53" s="17">
        <v>1</v>
      </c>
      <c r="X53" s="17">
        <v>2</v>
      </c>
      <c r="Y53" s="17">
        <v>3</v>
      </c>
      <c r="Z53" s="27">
        <v>4</v>
      </c>
    </row>
    <row r="54" spans="1:29" ht="15" thickBot="1" x14ac:dyDescent="0.35">
      <c r="A54" s="154">
        <v>1</v>
      </c>
      <c r="B54" s="157" t="s">
        <v>62</v>
      </c>
      <c r="C54" s="157" t="s">
        <v>32</v>
      </c>
      <c r="D54" s="157" t="s">
        <v>63</v>
      </c>
      <c r="E54" s="157">
        <v>0</v>
      </c>
      <c r="F54" s="157" t="s">
        <v>34</v>
      </c>
      <c r="G54" s="157"/>
      <c r="H54" s="18" t="s">
        <v>35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>
        <v>17030014</v>
      </c>
      <c r="W54" s="20">
        <v>18733015</v>
      </c>
      <c r="X54" s="20">
        <v>20436016</v>
      </c>
      <c r="Y54" s="20">
        <v>105586084</v>
      </c>
      <c r="Z54" s="34">
        <v>8515006</v>
      </c>
    </row>
    <row r="55" spans="1:29" ht="15" thickBot="1" x14ac:dyDescent="0.35">
      <c r="A55" s="155"/>
      <c r="B55" s="158"/>
      <c r="C55" s="158"/>
      <c r="D55" s="158"/>
      <c r="E55" s="158"/>
      <c r="F55" s="158"/>
      <c r="G55" s="158"/>
      <c r="H55" s="21" t="s">
        <v>36</v>
      </c>
      <c r="I55" s="22">
        <v>170300135</v>
      </c>
      <c r="J55" s="23">
        <v>1</v>
      </c>
      <c r="K55" s="22">
        <v>170300135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2">
        <v>17030014</v>
      </c>
      <c r="W55" s="22">
        <v>18733015</v>
      </c>
      <c r="X55" s="22">
        <v>20436016</v>
      </c>
      <c r="Y55" s="22">
        <v>105586084</v>
      </c>
      <c r="Z55" s="35">
        <v>8515006</v>
      </c>
      <c r="AA55" s="6">
        <f>SUM(L55:Z55)</f>
        <v>170300135</v>
      </c>
    </row>
    <row r="56" spans="1:29" ht="15" thickBot="1" x14ac:dyDescent="0.35">
      <c r="A56" s="156"/>
      <c r="B56" s="159"/>
      <c r="C56" s="159"/>
      <c r="D56" s="159"/>
      <c r="E56" s="159"/>
      <c r="F56" s="159"/>
      <c r="G56" s="159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8"/>
      <c r="AA56" s="6">
        <f>SUM(L56:Z56)</f>
        <v>0</v>
      </c>
    </row>
    <row r="57" spans="1:29" x14ac:dyDescent="0.3">
      <c r="Z57" t="s">
        <v>64</v>
      </c>
      <c r="AA57" s="6">
        <f>+AA6+AA13+AA19+AA25+AA31+AA37+AA43+AA49+AA55</f>
        <v>26529124225</v>
      </c>
    </row>
    <row r="58" spans="1:29" x14ac:dyDescent="0.3">
      <c r="Z58" t="s">
        <v>65</v>
      </c>
      <c r="AA58" s="6">
        <f>+AA7+AA14+AA20+AA26+AA32+AA38+AA44+AA50+AA56</f>
        <v>15054920735.448879</v>
      </c>
      <c r="AB58" s="40"/>
      <c r="AC58" s="2"/>
    </row>
    <row r="59" spans="1:29" x14ac:dyDescent="0.3">
      <c r="AA59" s="39"/>
    </row>
    <row r="60" spans="1:29" x14ac:dyDescent="0.3">
      <c r="K60" s="45">
        <f>+K56+K50+K44+K38+K32+K26+K20+K14+K7</f>
        <v>12077264906</v>
      </c>
      <c r="Z60" t="s">
        <v>66</v>
      </c>
      <c r="AA60" s="6">
        <f>+AA57-AA37</f>
        <v>24697828071</v>
      </c>
      <c r="AB60" s="45">
        <v>24573731754</v>
      </c>
    </row>
    <row r="61" spans="1:29" x14ac:dyDescent="0.3">
      <c r="AA61" s="44">
        <f>+AA7+AA14+AA20+AA26+AA32+AB38+AA44+AA50+AA56</f>
        <v>13604381919.448879</v>
      </c>
    </row>
    <row r="62" spans="1:29" x14ac:dyDescent="0.3">
      <c r="Z62" t="s">
        <v>67</v>
      </c>
      <c r="AA62" s="43">
        <f>+AA61/AA60</f>
        <v>0.55083312914559646</v>
      </c>
    </row>
    <row r="63" spans="1:29" x14ac:dyDescent="0.3">
      <c r="AA63" s="42"/>
    </row>
  </sheetData>
  <mergeCells count="173">
    <mergeCell ref="A54:A56"/>
    <mergeCell ref="B54:B56"/>
    <mergeCell ref="C54:C56"/>
    <mergeCell ref="D54:D56"/>
    <mergeCell ref="E54:E56"/>
    <mergeCell ref="F54:F56"/>
    <mergeCell ref="G54:G56"/>
    <mergeCell ref="A48:A50"/>
    <mergeCell ref="B48:B50"/>
    <mergeCell ref="C48:C50"/>
    <mergeCell ref="D48:D50"/>
    <mergeCell ref="E48:E50"/>
    <mergeCell ref="F48:F50"/>
    <mergeCell ref="G48:G50"/>
    <mergeCell ref="A51:Z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A42:A44"/>
    <mergeCell ref="B42:B44"/>
    <mergeCell ref="C42:C44"/>
    <mergeCell ref="D42:D44"/>
    <mergeCell ref="E42:E44"/>
    <mergeCell ref="F42:F44"/>
    <mergeCell ref="G42:G44"/>
    <mergeCell ref="A45:Z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A36:A38"/>
    <mergeCell ref="B36:B38"/>
    <mergeCell ref="C36:C38"/>
    <mergeCell ref="D36:D38"/>
    <mergeCell ref="E36:E38"/>
    <mergeCell ref="F36:F38"/>
    <mergeCell ref="G36:G38"/>
    <mergeCell ref="A39:Z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A30:A32"/>
    <mergeCell ref="B30:B32"/>
    <mergeCell ref="C30:C32"/>
    <mergeCell ref="D30:D32"/>
    <mergeCell ref="E30:E32"/>
    <mergeCell ref="F30:F32"/>
    <mergeCell ref="G30:G32"/>
    <mergeCell ref="A33:Z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24:A26"/>
    <mergeCell ref="B24:B26"/>
    <mergeCell ref="C24:C26"/>
    <mergeCell ref="D24:D26"/>
    <mergeCell ref="E24:E26"/>
    <mergeCell ref="F24:F26"/>
    <mergeCell ref="G24:G26"/>
    <mergeCell ref="A27:Z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A18:A20"/>
    <mergeCell ref="B18:B20"/>
    <mergeCell ref="C18:C20"/>
    <mergeCell ref="D18:D20"/>
    <mergeCell ref="E18:E20"/>
    <mergeCell ref="F18:F20"/>
    <mergeCell ref="G18:G20"/>
    <mergeCell ref="A21:Z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15:Z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J10:J11"/>
    <mergeCell ref="K10:K11"/>
    <mergeCell ref="A12:A14"/>
    <mergeCell ref="B12:B14"/>
    <mergeCell ref="C12:C14"/>
    <mergeCell ref="D12:D14"/>
    <mergeCell ref="E12:E14"/>
    <mergeCell ref="F12:F14"/>
    <mergeCell ref="G12:G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5:A7"/>
    <mergeCell ref="B5:B7"/>
    <mergeCell ref="C5:C7"/>
    <mergeCell ref="D5:D7"/>
    <mergeCell ref="E5:E7"/>
    <mergeCell ref="F5:F7"/>
    <mergeCell ref="G5:G7"/>
    <mergeCell ref="A8:Z8"/>
    <mergeCell ref="A9:Z9"/>
    <mergeCell ref="A1:Z1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CANTIDADES</vt:lpstr>
      <vt:lpstr>Hoja1</vt:lpstr>
      <vt:lpstr>'BALANCE CANTIDADES'!Área_de_impresión</vt:lpstr>
      <vt:lpstr>'BALANCE CANTIDADES'!Print_Area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Secretaría Técnica Antioquia OCAD SGR</cp:lastModifiedBy>
  <cp:lastPrinted>2024-11-27T21:08:06Z</cp:lastPrinted>
  <dcterms:created xsi:type="dcterms:W3CDTF">2021-10-29T03:11:05Z</dcterms:created>
  <dcterms:modified xsi:type="dcterms:W3CDTF">2025-03-12T20:44:18Z</dcterms:modified>
</cp:coreProperties>
</file>